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orking Files\"/>
    </mc:Choice>
  </mc:AlternateContent>
  <workbookProtection workbookAlgorithmName="SHA-512" workbookHashValue="MeJYYS5WlN669+ak3ShMJu1cupIR+1LZZW+TbbOmmzWqg50/bMJm1YB9xW/RdsB7HkHXkiw1QnCZLkvP8YMT3Q==" workbookSaltValue="7gq7WrrmcimWtCQ44ICeow==" workbookSpinCount="100000" lockStructure="1"/>
  <bookViews>
    <workbookView xWindow="0" yWindow="0" windowWidth="28800" windowHeight="11700"/>
  </bookViews>
  <sheets>
    <sheet name="Step One - TFFA IDC Calculator" sheetId="1" r:id="rId1"/>
    <sheet name="Step Two - IDC Rate Calculator" sheetId="2" r:id="rId2"/>
  </sheets>
  <definedNames>
    <definedName name="_xlnm.Print_Area" localSheetId="1">'Step Two - IDC Rate Calculator'!$A$2:$F$33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F15" i="1"/>
  <c r="D20" i="2" l="1"/>
  <c r="D13" i="1" l="1"/>
  <c r="E15" i="2" l="1"/>
  <c r="D26" i="2" l="1"/>
  <c r="D15" i="2" l="1"/>
  <c r="D29" i="2" l="1"/>
  <c r="B14" i="1"/>
  <c r="F13" i="1" l="1"/>
  <c r="D14" i="1" s="1"/>
  <c r="F14" i="1" s="1"/>
  <c r="C6" i="1" s="1"/>
  <c r="D21" i="2" s="1"/>
  <c r="D27" i="2" l="1"/>
  <c r="D30" i="2" s="1"/>
  <c r="E25" i="2" s="1"/>
  <c r="D32" i="2" l="1"/>
</calcChain>
</file>

<file path=xl/sharedStrings.xml><?xml version="1.0" encoding="utf-8"?>
<sst xmlns="http://schemas.openxmlformats.org/spreadsheetml/2006/main" count="46" uniqueCount="41">
  <si>
    <t>minus</t>
  </si>
  <si>
    <t>equals</t>
  </si>
  <si>
    <t>Direct Cost %</t>
  </si>
  <si>
    <t>divided by</t>
  </si>
  <si>
    <t>-</t>
  </si>
  <si>
    <t>=</t>
  </si>
  <si>
    <t>/</t>
  </si>
  <si>
    <t xml:space="preserve">Calculation  </t>
  </si>
  <si>
    <t>Total Direct Costs (TDC)</t>
  </si>
  <si>
    <t>MTDC IDC</t>
  </si>
  <si>
    <t>ISU:</t>
  </si>
  <si>
    <t>Total Funds Awarded Percentage Cap for F&amp;A Costs</t>
  </si>
  <si>
    <t>F&amp;A Rate on Total Direct Costs</t>
  </si>
  <si>
    <t>Total Funds Awarded Percentage Cap for F&amp;A Costs per Sponsor</t>
  </si>
  <si>
    <r>
      <t xml:space="preserve">* Note: F&amp;A Rates on Total Direct Costs must be rounded </t>
    </r>
    <r>
      <rPr>
        <i/>
        <u/>
        <sz val="10"/>
        <color theme="1"/>
        <rFont val="Calibri"/>
        <family val="2"/>
        <scheme val="minor"/>
      </rPr>
      <t>down</t>
    </r>
    <r>
      <rPr>
        <i/>
        <sz val="10"/>
        <color theme="1"/>
        <rFont val="Calibri"/>
        <family val="2"/>
        <scheme val="minor"/>
      </rPr>
      <t xml:space="preserve"> to 2 decimals per ISU guidelines.</t>
    </r>
  </si>
  <si>
    <t>Subaward #3</t>
  </si>
  <si>
    <t>Subaward #4</t>
  </si>
  <si>
    <t>Subaward #5</t>
  </si>
  <si>
    <t>Subaward #6</t>
  </si>
  <si>
    <t>Subaward #7</t>
  </si>
  <si>
    <t>Subaward #8</t>
  </si>
  <si>
    <t>Subaward #9</t>
  </si>
  <si>
    <t>Subaward #10</t>
  </si>
  <si>
    <t>Subaward #2</t>
  </si>
  <si>
    <t xml:space="preserve">Subaward #1 </t>
  </si>
  <si>
    <t>Subawards:</t>
  </si>
  <si>
    <t>All Additional Subawards Combined</t>
  </si>
  <si>
    <t>Total Subaward Amount</t>
  </si>
  <si>
    <t>MTDC F&amp;A Rate</t>
  </si>
  <si>
    <t>Total Federal Funds Awarded (TFFA) Percentage Cap from Step One</t>
  </si>
  <si>
    <t>F&amp;A Rate on Total Direct Costs (TDC)</t>
  </si>
  <si>
    <t>ISU F&amp;A Costs Cap Amount</t>
  </si>
  <si>
    <t>Total F&amp;A Costs (IDC)</t>
  </si>
  <si>
    <t>ISU Total Direct Costs (TDC) Including Subawards</t>
  </si>
  <si>
    <t>Combined Total MTDC F&amp;A Costs Amount</t>
  </si>
  <si>
    <t xml:space="preserve">ISU Modified Total Direct Costs (MTDC) </t>
  </si>
  <si>
    <r>
      <rPr>
        <b/>
        <sz val="12"/>
        <color theme="1"/>
        <rFont val="Calibri"/>
        <family val="2"/>
        <scheme val="minor"/>
      </rPr>
      <t>Calculation of F&amp;A Rate for Total Funds Awarded Percentage Cap for F&amp;A Costs                                                                      May 2019</t>
    </r>
    <r>
      <rPr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>Instructions</t>
    </r>
    <r>
      <rPr>
        <sz val="12"/>
        <color theme="1"/>
        <rFont val="Calibri"/>
        <family val="2"/>
        <scheme val="minor"/>
      </rPr>
      <t>:
     1.  Enter the Total Funds Awarded percentage cap for F&amp;A costs in the blue box.  (</t>
    </r>
    <r>
      <rPr>
        <i/>
        <sz val="12"/>
        <color theme="1"/>
        <rFont val="Calibri"/>
        <family val="2"/>
        <scheme val="minor"/>
      </rPr>
      <t>only editable field in Step One</t>
    </r>
    <r>
      <rPr>
        <sz val="12"/>
        <color theme="1"/>
        <rFont val="Calibri"/>
        <family val="2"/>
        <scheme val="minor"/>
      </rPr>
      <t>)
     2.  The red box auto-calculates the F&amp;A rate to use on Total Direct Costs.</t>
    </r>
    <r>
      <rPr>
        <sz val="11"/>
        <color theme="1"/>
        <rFont val="Calibri"/>
        <family val="2"/>
        <scheme val="minor"/>
      </rPr>
      <t xml:space="preserve">
</t>
    </r>
  </si>
  <si>
    <t>Combined Total TFFA F&amp;A Costs Amount</t>
  </si>
  <si>
    <t>ISU MTDC F&amp;A Costs</t>
  </si>
  <si>
    <t>ISU TFFA F&amp;A Costs</t>
  </si>
  <si>
    <t>ISU F&amp;A Rate to Use on Proposal: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</si>
</sst>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00%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sz val="10"/>
      <color theme="9" tint="-0.249977111117893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9" tint="-0.249977111117893"/>
      <name val="Calibri Light"/>
      <family val="2"/>
      <scheme val="major"/>
    </font>
    <font>
      <sz val="11"/>
      <color rgb="FFC00000"/>
      <name val="Calibri Light"/>
      <family val="2"/>
      <scheme val="major"/>
    </font>
    <font>
      <sz val="18"/>
      <color theme="1"/>
      <name val="Arial Black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C00000"/>
      <name val="Arial Black"/>
      <family val="2"/>
    </font>
    <font>
      <sz val="18"/>
      <color theme="4" tint="-0.249977111117893"/>
      <name val="Arial Black"/>
      <family val="2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10"/>
      <color rgb="FFC00000"/>
      <name val="Calibri Light"/>
      <family val="2"/>
      <scheme val="major"/>
    </font>
    <font>
      <i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91">
    <xf numFmtId="0" fontId="0" fillId="0" borderId="0" xfId="0"/>
    <xf numFmtId="0" fontId="9" fillId="5" borderId="0" xfId="0" applyFont="1" applyFill="1" applyBorder="1" applyAlignment="1">
      <alignment horizontal="center" vertical="center"/>
    </xf>
    <xf numFmtId="10" fontId="12" fillId="5" borderId="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right" vertical="center" wrapText="1" indent="1"/>
    </xf>
    <xf numFmtId="10" fontId="12" fillId="4" borderId="12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right" vertical="center" wrapText="1" indent="1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left" wrapText="1" indent="1"/>
    </xf>
    <xf numFmtId="0" fontId="17" fillId="5" borderId="0" xfId="0" applyFont="1" applyFill="1"/>
    <xf numFmtId="0" fontId="3" fillId="5" borderId="0" xfId="0" applyFont="1" applyFill="1"/>
    <xf numFmtId="0" fontId="3" fillId="5" borderId="0" xfId="0" applyFont="1" applyFill="1" applyBorder="1"/>
    <xf numFmtId="0" fontId="3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164" fontId="18" fillId="6" borderId="6" xfId="0" applyNumberFormat="1" applyFont="1" applyFill="1" applyBorder="1" applyAlignment="1">
      <alignment horizontal="center" vertical="center"/>
    </xf>
    <xf numFmtId="9" fontId="0" fillId="7" borderId="0" xfId="2" applyFont="1" applyFill="1"/>
    <xf numFmtId="0" fontId="0" fillId="7" borderId="0" xfId="0" applyFill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0" xfId="0" applyFill="1" applyBorder="1"/>
    <xf numFmtId="44" fontId="0" fillId="0" borderId="0" xfId="1" applyFont="1" applyFill="1" applyBorder="1"/>
    <xf numFmtId="9" fontId="0" fillId="0" borderId="0" xfId="2" applyFont="1" applyFill="1" applyBorder="1"/>
    <xf numFmtId="10" fontId="0" fillId="0" borderId="0" xfId="2" applyNumberFormat="1" applyFont="1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6" xfId="0" applyFill="1" applyBorder="1"/>
    <xf numFmtId="0" fontId="0" fillId="0" borderId="27" xfId="0" applyFill="1" applyBorder="1"/>
    <xf numFmtId="0" fontId="22" fillId="0" borderId="28" xfId="0" applyFont="1" applyFill="1" applyBorder="1"/>
    <xf numFmtId="0" fontId="22" fillId="0" borderId="29" xfId="0" applyFont="1" applyFill="1" applyBorder="1"/>
    <xf numFmtId="0" fontId="23" fillId="0" borderId="29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1" fillId="0" borderId="31" xfId="0" applyFont="1" applyFill="1" applyBorder="1"/>
    <xf numFmtId="0" fontId="21" fillId="0" borderId="33" xfId="0" applyFont="1" applyFill="1" applyBorder="1"/>
    <xf numFmtId="0" fontId="0" fillId="0" borderId="35" xfId="0" applyFill="1" applyBorder="1"/>
    <xf numFmtId="0" fontId="21" fillId="0" borderId="28" xfId="0" applyFont="1" applyFill="1" applyBorder="1"/>
    <xf numFmtId="0" fontId="0" fillId="0" borderId="25" xfId="0" applyFill="1" applyBorder="1"/>
    <xf numFmtId="44" fontId="21" fillId="0" borderId="29" xfId="1" applyFont="1" applyFill="1" applyBorder="1"/>
    <xf numFmtId="44" fontId="21" fillId="0" borderId="30" xfId="1" applyFont="1" applyFill="1" applyBorder="1"/>
    <xf numFmtId="0" fontId="0" fillId="0" borderId="37" xfId="0" applyFill="1" applyBorder="1"/>
    <xf numFmtId="0" fontId="22" fillId="0" borderId="30" xfId="0" applyFont="1" applyFill="1" applyBorder="1"/>
    <xf numFmtId="0" fontId="0" fillId="0" borderId="36" xfId="0" applyFill="1" applyBorder="1"/>
    <xf numFmtId="0" fontId="21" fillId="0" borderId="35" xfId="0" applyFont="1" applyFill="1" applyBorder="1"/>
    <xf numFmtId="0" fontId="21" fillId="0" borderId="38" xfId="0" applyFont="1" applyFill="1" applyBorder="1"/>
    <xf numFmtId="44" fontId="0" fillId="0" borderId="25" xfId="1" applyFont="1" applyFill="1" applyBorder="1"/>
    <xf numFmtId="44" fontId="0" fillId="0" borderId="39" xfId="0" applyNumberFormat="1" applyFill="1" applyBorder="1"/>
    <xf numFmtId="44" fontId="0" fillId="0" borderId="36" xfId="0" applyNumberFormat="1" applyFill="1" applyBorder="1"/>
    <xf numFmtId="44" fontId="0" fillId="3" borderId="27" xfId="1" applyFont="1" applyFill="1" applyBorder="1" applyProtection="1">
      <protection locked="0"/>
    </xf>
    <xf numFmtId="44" fontId="0" fillId="3" borderId="32" xfId="1" applyFont="1" applyFill="1" applyBorder="1" applyProtection="1">
      <protection locked="0"/>
    </xf>
    <xf numFmtId="44" fontId="0" fillId="3" borderId="26" xfId="1" applyFont="1" applyFill="1" applyBorder="1" applyProtection="1">
      <protection locked="0"/>
    </xf>
    <xf numFmtId="44" fontId="0" fillId="3" borderId="34" xfId="1" applyFont="1" applyFill="1" applyBorder="1" applyProtection="1">
      <protection locked="0"/>
    </xf>
    <xf numFmtId="9" fontId="3" fillId="6" borderId="1" xfId="0" applyNumberFormat="1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/>
    </xf>
    <xf numFmtId="9" fontId="13" fillId="3" borderId="12" xfId="2" applyFont="1" applyFill="1" applyBorder="1" applyAlignment="1" applyProtection="1">
      <alignment horizontal="center" vertical="center"/>
      <protection locked="0"/>
    </xf>
    <xf numFmtId="9" fontId="4" fillId="6" borderId="2" xfId="2" applyFont="1" applyFill="1" applyBorder="1" applyAlignment="1" applyProtection="1">
      <alignment horizontal="center" vertical="center"/>
    </xf>
    <xf numFmtId="9" fontId="5" fillId="6" borderId="3" xfId="2" applyFont="1" applyFill="1" applyBorder="1" applyAlignment="1">
      <alignment horizontal="center" vertical="center"/>
    </xf>
    <xf numFmtId="9" fontId="4" fillId="6" borderId="4" xfId="2" applyFont="1" applyFill="1" applyBorder="1" applyAlignment="1">
      <alignment horizontal="center" vertical="center"/>
    </xf>
    <xf numFmtId="9" fontId="5" fillId="6" borderId="5" xfId="2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wrapText="1"/>
    </xf>
    <xf numFmtId="9" fontId="0" fillId="3" borderId="42" xfId="2" applyFont="1" applyFill="1" applyBorder="1" applyProtection="1">
      <protection locked="0"/>
    </xf>
    <xf numFmtId="44" fontId="0" fillId="3" borderId="42" xfId="1" applyFont="1" applyFill="1" applyBorder="1" applyProtection="1">
      <protection locked="0"/>
    </xf>
    <xf numFmtId="0" fontId="22" fillId="0" borderId="40" xfId="0" applyFont="1" applyFill="1" applyBorder="1" applyAlignment="1">
      <alignment horizontal="right" vertical="center"/>
    </xf>
    <xf numFmtId="0" fontId="25" fillId="0" borderId="16" xfId="0" applyFont="1" applyFill="1" applyBorder="1" applyAlignment="1">
      <alignment vertical="center"/>
    </xf>
    <xf numFmtId="0" fontId="0" fillId="2" borderId="13" xfId="0" applyFill="1" applyBorder="1" applyAlignment="1">
      <alignment horizontal="left" vertical="center" wrapText="1" indent="1"/>
    </xf>
    <xf numFmtId="0" fontId="0" fillId="2" borderId="14" xfId="0" applyFill="1" applyBorder="1" applyAlignment="1">
      <alignment horizontal="left" vertical="center" wrapText="1" indent="1"/>
    </xf>
    <xf numFmtId="0" fontId="0" fillId="2" borderId="15" xfId="0" applyFill="1" applyBorder="1" applyAlignment="1">
      <alignment horizontal="left" vertical="center" wrapText="1" indent="1"/>
    </xf>
    <xf numFmtId="0" fontId="14" fillId="5" borderId="20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26" fillId="4" borderId="16" xfId="0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/>
    </xf>
    <xf numFmtId="164" fontId="27" fillId="5" borderId="0" xfId="0" applyNumberFormat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tabSelected="1" topLeftCell="A3" workbookViewId="0">
      <selection activeCell="C4" sqref="C4"/>
    </sheetView>
  </sheetViews>
  <sheetFormatPr defaultRowHeight="15" x14ac:dyDescent="0.25"/>
  <cols>
    <col min="1" max="1" width="4" style="6" customWidth="1"/>
    <col min="2" max="6" width="26.7109375" style="6" customWidth="1"/>
    <col min="7" max="7" width="9.140625" style="5"/>
    <col min="8" max="8" width="18.7109375" style="5" customWidth="1"/>
    <col min="9" max="16384" width="9.140625" style="6"/>
  </cols>
  <sheetData>
    <row r="1" spans="2:8" ht="15" customHeight="1" thickBot="1" x14ac:dyDescent="0.3"/>
    <row r="2" spans="2:8" ht="129.75" customHeight="1" thickBot="1" x14ac:dyDescent="0.3">
      <c r="B2" s="83" t="s">
        <v>36</v>
      </c>
      <c r="C2" s="84"/>
      <c r="D2" s="84"/>
      <c r="E2" s="84"/>
      <c r="F2" s="85"/>
    </row>
    <row r="3" spans="2:8" ht="11.25" customHeight="1" thickBot="1" x14ac:dyDescent="0.3">
      <c r="B3" s="13"/>
      <c r="C3" s="13"/>
      <c r="D3" s="13"/>
      <c r="E3" s="13"/>
      <c r="F3" s="13"/>
    </row>
    <row r="4" spans="2:8" ht="60" customHeight="1" thickTop="1" thickBot="1" x14ac:dyDescent="0.3">
      <c r="B4" s="3" t="s">
        <v>11</v>
      </c>
      <c r="C4" s="73"/>
      <c r="D4" s="1"/>
      <c r="E4" s="1"/>
      <c r="G4" s="7"/>
    </row>
    <row r="5" spans="2:8" ht="15" customHeight="1" thickTop="1" thickBot="1" x14ac:dyDescent="0.3">
      <c r="B5" s="8"/>
      <c r="C5" s="9"/>
      <c r="D5" s="1"/>
      <c r="E5" s="1"/>
      <c r="G5" s="7"/>
    </row>
    <row r="6" spans="2:8" ht="60" customHeight="1" thickTop="1" thickBot="1" x14ac:dyDescent="0.3">
      <c r="B6" s="3" t="s">
        <v>12</v>
      </c>
      <c r="C6" s="4">
        <f>ROUNDDOWN(F14,4)</f>
        <v>0</v>
      </c>
      <c r="D6" s="2"/>
      <c r="E6" s="2"/>
      <c r="G6" s="7"/>
    </row>
    <row r="7" spans="2:8" ht="15.75" thickTop="1" x14ac:dyDescent="0.25">
      <c r="G7" s="7"/>
      <c r="H7" s="7"/>
    </row>
    <row r="8" spans="2:8" x14ac:dyDescent="0.25">
      <c r="G8" s="7"/>
    </row>
    <row r="9" spans="2:8" ht="15.75" thickBot="1" x14ac:dyDescent="0.3">
      <c r="B9" s="14" t="s">
        <v>7</v>
      </c>
      <c r="C9" s="14"/>
      <c r="D9" s="15"/>
      <c r="E9" s="15"/>
      <c r="F9" s="15"/>
      <c r="G9" s="16"/>
      <c r="H9" s="10"/>
    </row>
    <row r="10" spans="2:8" ht="50.1" customHeight="1" x14ac:dyDescent="0.25">
      <c r="B10" s="71">
        <v>1</v>
      </c>
      <c r="C10" s="17" t="s">
        <v>0</v>
      </c>
      <c r="D10" s="18" t="s">
        <v>13</v>
      </c>
      <c r="E10" s="17" t="s">
        <v>1</v>
      </c>
      <c r="F10" s="19" t="s">
        <v>2</v>
      </c>
      <c r="G10" s="20"/>
      <c r="H10" s="11"/>
    </row>
    <row r="11" spans="2:8" ht="50.1" customHeight="1" thickBot="1" x14ac:dyDescent="0.3">
      <c r="B11" s="21" t="s">
        <v>13</v>
      </c>
      <c r="C11" s="22" t="s">
        <v>3</v>
      </c>
      <c r="D11" s="23" t="s">
        <v>2</v>
      </c>
      <c r="E11" s="22" t="s">
        <v>1</v>
      </c>
      <c r="F11" s="24" t="s">
        <v>12</v>
      </c>
      <c r="G11" s="20"/>
      <c r="H11" s="12"/>
    </row>
    <row r="12" spans="2:8" ht="15.75" thickBot="1" x14ac:dyDescent="0.3">
      <c r="B12" s="25"/>
      <c r="C12" s="25"/>
      <c r="D12" s="25"/>
      <c r="E12" s="25"/>
      <c r="F12" s="25"/>
      <c r="G12" s="20"/>
      <c r="H12" s="7"/>
    </row>
    <row r="13" spans="2:8" ht="50.1" customHeight="1" x14ac:dyDescent="0.25">
      <c r="B13" s="72">
        <v>1</v>
      </c>
      <c r="C13" s="26" t="s">
        <v>4</v>
      </c>
      <c r="D13" s="74">
        <f>C4</f>
        <v>0</v>
      </c>
      <c r="E13" s="27" t="s">
        <v>5</v>
      </c>
      <c r="F13" s="75">
        <f>B13-D13</f>
        <v>1</v>
      </c>
      <c r="G13" s="28"/>
    </row>
    <row r="14" spans="2:8" ht="50.1" customHeight="1" thickBot="1" x14ac:dyDescent="0.3">
      <c r="B14" s="76">
        <f>D13</f>
        <v>0</v>
      </c>
      <c r="C14" s="29" t="s">
        <v>6</v>
      </c>
      <c r="D14" s="77">
        <f>F13</f>
        <v>1</v>
      </c>
      <c r="E14" s="30" t="s">
        <v>5</v>
      </c>
      <c r="F14" s="31">
        <f>B14/D14</f>
        <v>0</v>
      </c>
      <c r="G14" s="86" t="s">
        <v>14</v>
      </c>
      <c r="H14" s="87"/>
    </row>
    <row r="15" spans="2:8" x14ac:dyDescent="0.25">
      <c r="F15" s="90">
        <f>TRUNC(F14,5)</f>
        <v>0</v>
      </c>
    </row>
  </sheetData>
  <sheetProtection algorithmName="SHA-512" hashValue="tkMLncYlEFAsHeqHvC2/ICi2KkrvzeeBeroy5X8MCUtQtsEx4MFypzJALihLb4pk5VKl1319ojTIg1VWJB1mSw==" saltValue="K+6GEWRo5AzfBz9yIYaUog==" spinCount="100000" sheet="1" objects="1" scenarios="1"/>
  <mergeCells count="2">
    <mergeCell ref="B2:F2"/>
    <mergeCell ref="G14:H14"/>
  </mergeCells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topLeftCell="A10" zoomScaleNormal="100" workbookViewId="0">
      <selection activeCell="D19" sqref="D19"/>
    </sheetView>
  </sheetViews>
  <sheetFormatPr defaultRowHeight="15" x14ac:dyDescent="0.25"/>
  <cols>
    <col min="1" max="1" width="5.7109375" style="33" customWidth="1"/>
    <col min="2" max="2" width="44" style="33" customWidth="1"/>
    <col min="3" max="3" width="1.85546875" style="33" customWidth="1"/>
    <col min="4" max="4" width="28.5703125" style="33" bestFit="1" customWidth="1"/>
    <col min="5" max="5" width="27.42578125" style="33" customWidth="1"/>
    <col min="6" max="6" width="5.7109375" style="33" customWidth="1"/>
    <col min="7" max="10" width="9.140625" style="33"/>
    <col min="11" max="11" width="0" style="33" hidden="1" customWidth="1"/>
    <col min="12" max="16384" width="9.140625" style="33"/>
  </cols>
  <sheetData>
    <row r="1" spans="1:11" ht="15.75" thickBot="1" x14ac:dyDescent="0.3"/>
    <row r="2" spans="1:11" ht="24.95" customHeight="1" x14ac:dyDescent="0.25">
      <c r="A2" s="34"/>
      <c r="B2" s="35"/>
      <c r="C2" s="35"/>
      <c r="D2" s="35"/>
      <c r="E2" s="35"/>
      <c r="F2" s="36"/>
    </row>
    <row r="3" spans="1:11" ht="18.75" x14ac:dyDescent="0.3">
      <c r="A3" s="37"/>
      <c r="B3" s="48" t="s">
        <v>25</v>
      </c>
      <c r="C3" s="49"/>
      <c r="D3" s="50" t="s">
        <v>8</v>
      </c>
      <c r="E3" s="51" t="s">
        <v>32</v>
      </c>
      <c r="F3" s="38"/>
      <c r="K3" s="33" t="s">
        <v>9</v>
      </c>
    </row>
    <row r="4" spans="1:11" x14ac:dyDescent="0.25">
      <c r="A4" s="37"/>
      <c r="B4" s="52" t="s">
        <v>24</v>
      </c>
      <c r="C4" s="47"/>
      <c r="D4" s="67"/>
      <c r="E4" s="68"/>
      <c r="F4" s="38"/>
      <c r="K4" s="32">
        <v>0.26</v>
      </c>
    </row>
    <row r="5" spans="1:11" x14ac:dyDescent="0.25">
      <c r="A5" s="37"/>
      <c r="B5" s="53" t="s">
        <v>23</v>
      </c>
      <c r="C5" s="46"/>
      <c r="D5" s="69"/>
      <c r="E5" s="70"/>
      <c r="F5" s="38"/>
      <c r="K5" s="32">
        <v>0.33</v>
      </c>
    </row>
    <row r="6" spans="1:11" x14ac:dyDescent="0.25">
      <c r="A6" s="37"/>
      <c r="B6" s="53" t="s">
        <v>15</v>
      </c>
      <c r="C6" s="46"/>
      <c r="D6" s="69"/>
      <c r="E6" s="70"/>
      <c r="F6" s="38"/>
      <c r="K6" s="32">
        <v>0.53</v>
      </c>
    </row>
    <row r="7" spans="1:11" x14ac:dyDescent="0.25">
      <c r="A7" s="37"/>
      <c r="B7" s="53" t="s">
        <v>16</v>
      </c>
      <c r="C7" s="46"/>
      <c r="D7" s="69"/>
      <c r="E7" s="70"/>
      <c r="F7" s="38"/>
      <c r="K7" s="32"/>
    </row>
    <row r="8" spans="1:11" x14ac:dyDescent="0.25">
      <c r="A8" s="37"/>
      <c r="B8" s="53" t="s">
        <v>17</v>
      </c>
      <c r="C8" s="46"/>
      <c r="D8" s="69"/>
      <c r="E8" s="70"/>
      <c r="F8" s="38"/>
      <c r="K8" s="32"/>
    </row>
    <row r="9" spans="1:11" x14ac:dyDescent="0.25">
      <c r="A9" s="37"/>
      <c r="B9" s="53" t="s">
        <v>18</v>
      </c>
      <c r="C9" s="46"/>
      <c r="D9" s="69"/>
      <c r="E9" s="70"/>
      <c r="F9" s="38"/>
    </row>
    <row r="10" spans="1:11" x14ac:dyDescent="0.25">
      <c r="A10" s="37"/>
      <c r="B10" s="53" t="s">
        <v>19</v>
      </c>
      <c r="C10" s="46"/>
      <c r="D10" s="69"/>
      <c r="E10" s="70"/>
      <c r="F10" s="38"/>
    </row>
    <row r="11" spans="1:11" x14ac:dyDescent="0.25">
      <c r="A11" s="37"/>
      <c r="B11" s="53" t="s">
        <v>20</v>
      </c>
      <c r="C11" s="46"/>
      <c r="D11" s="69"/>
      <c r="E11" s="70"/>
      <c r="F11" s="38"/>
    </row>
    <row r="12" spans="1:11" x14ac:dyDescent="0.25">
      <c r="A12" s="37"/>
      <c r="B12" s="53" t="s">
        <v>21</v>
      </c>
      <c r="C12" s="46"/>
      <c r="D12" s="69"/>
      <c r="E12" s="70"/>
      <c r="F12" s="38"/>
    </row>
    <row r="13" spans="1:11" x14ac:dyDescent="0.25">
      <c r="A13" s="37"/>
      <c r="B13" s="53" t="s">
        <v>22</v>
      </c>
      <c r="C13" s="46"/>
      <c r="D13" s="69"/>
      <c r="E13" s="70"/>
      <c r="F13" s="38"/>
    </row>
    <row r="14" spans="1:11" x14ac:dyDescent="0.25">
      <c r="A14" s="37"/>
      <c r="B14" s="53" t="s">
        <v>26</v>
      </c>
      <c r="C14" s="59"/>
      <c r="D14" s="69"/>
      <c r="E14" s="70"/>
      <c r="F14" s="38"/>
    </row>
    <row r="15" spans="1:11" x14ac:dyDescent="0.25">
      <c r="A15" s="37"/>
      <c r="B15" s="55" t="s">
        <v>27</v>
      </c>
      <c r="C15" s="56"/>
      <c r="D15" s="57">
        <f>SUM(D4:D14)</f>
        <v>0</v>
      </c>
      <c r="E15" s="58">
        <f>SUM(E4:E14)</f>
        <v>0</v>
      </c>
      <c r="F15" s="38"/>
    </row>
    <row r="16" spans="1:11" x14ac:dyDescent="0.25">
      <c r="A16" s="37"/>
      <c r="B16" s="39"/>
      <c r="C16" s="39"/>
      <c r="D16" s="40"/>
      <c r="E16" s="39"/>
      <c r="F16" s="38"/>
    </row>
    <row r="17" spans="1:6" ht="18.75" x14ac:dyDescent="0.3">
      <c r="A17" s="37"/>
      <c r="B17" s="48" t="s">
        <v>10</v>
      </c>
      <c r="C17" s="49"/>
      <c r="D17" s="49"/>
      <c r="E17" s="60"/>
      <c r="F17" s="38"/>
    </row>
    <row r="18" spans="1:6" ht="15.75" thickBot="1" x14ac:dyDescent="0.3">
      <c r="A18" s="37"/>
      <c r="B18" s="54"/>
      <c r="C18" s="39"/>
      <c r="D18" s="39"/>
      <c r="E18" s="61"/>
      <c r="F18" s="38"/>
    </row>
    <row r="19" spans="1:6" ht="15.75" thickBot="1" x14ac:dyDescent="0.3">
      <c r="A19" s="37"/>
      <c r="B19" s="62" t="s">
        <v>28</v>
      </c>
      <c r="C19" s="39"/>
      <c r="D19" s="79"/>
      <c r="E19" s="61"/>
      <c r="F19" s="38"/>
    </row>
    <row r="20" spans="1:6" ht="30" x14ac:dyDescent="0.25">
      <c r="A20" s="37"/>
      <c r="B20" s="78" t="s">
        <v>29</v>
      </c>
      <c r="C20" s="39"/>
      <c r="D20" s="41">
        <f>'Step One - TFFA IDC Calculator'!C4</f>
        <v>0</v>
      </c>
      <c r="E20" s="61"/>
      <c r="F20" s="38"/>
    </row>
    <row r="21" spans="1:6" x14ac:dyDescent="0.25">
      <c r="A21" s="37"/>
      <c r="B21" s="62" t="s">
        <v>30</v>
      </c>
      <c r="C21" s="39"/>
      <c r="D21" s="42">
        <f>+'Step One - TFFA IDC Calculator'!C6</f>
        <v>0</v>
      </c>
      <c r="E21" s="61"/>
      <c r="F21" s="38"/>
    </row>
    <row r="22" spans="1:6" ht="15.75" thickBot="1" x14ac:dyDescent="0.3">
      <c r="A22" s="37"/>
      <c r="B22" s="54"/>
      <c r="C22" s="39"/>
      <c r="D22" s="39"/>
      <c r="E22" s="61"/>
      <c r="F22" s="38"/>
    </row>
    <row r="23" spans="1:6" ht="15.75" thickBot="1" x14ac:dyDescent="0.3">
      <c r="A23" s="37"/>
      <c r="B23" s="62" t="s">
        <v>33</v>
      </c>
      <c r="C23" s="39"/>
      <c r="D23" s="80">
        <v>0</v>
      </c>
      <c r="E23" s="61"/>
      <c r="F23" s="38"/>
    </row>
    <row r="24" spans="1:6" ht="15.75" thickBot="1" x14ac:dyDescent="0.3">
      <c r="A24" s="37"/>
      <c r="B24" s="78" t="s">
        <v>35</v>
      </c>
      <c r="C24" s="39"/>
      <c r="D24" s="80">
        <v>0</v>
      </c>
      <c r="E24" s="61"/>
      <c r="F24" s="38"/>
    </row>
    <row r="25" spans="1:6" x14ac:dyDescent="0.25">
      <c r="A25" s="37"/>
      <c r="B25" s="62" t="s">
        <v>31</v>
      </c>
      <c r="C25" s="39"/>
      <c r="D25" s="40">
        <f>+(D23-E15)*'Step One - TFFA IDC Calculator'!F15</f>
        <v>0</v>
      </c>
      <c r="E25" s="66" t="str">
        <f>+IF(D25&lt;D30,"F&amp;A calculation exceeds Cap", "")</f>
        <v/>
      </c>
      <c r="F25" s="38"/>
    </row>
    <row r="26" spans="1:6" x14ac:dyDescent="0.25">
      <c r="A26" s="37"/>
      <c r="B26" s="62" t="s">
        <v>38</v>
      </c>
      <c r="C26" s="39"/>
      <c r="D26" s="40">
        <f>+D24*D19</f>
        <v>0</v>
      </c>
      <c r="E26" s="66"/>
      <c r="F26" s="38"/>
    </row>
    <row r="27" spans="1:6" x14ac:dyDescent="0.25">
      <c r="A27" s="37"/>
      <c r="B27" s="62" t="s">
        <v>39</v>
      </c>
      <c r="C27" s="39"/>
      <c r="D27" s="40">
        <f>(+D23-D15-E15)*D21</f>
        <v>0</v>
      </c>
      <c r="E27" s="66"/>
      <c r="F27" s="38"/>
    </row>
    <row r="28" spans="1:6" x14ac:dyDescent="0.25">
      <c r="A28" s="37"/>
      <c r="B28" s="62"/>
      <c r="C28" s="39"/>
      <c r="D28" s="39"/>
      <c r="E28" s="61"/>
      <c r="F28" s="38"/>
    </row>
    <row r="29" spans="1:6" x14ac:dyDescent="0.25">
      <c r="A29" s="37"/>
      <c r="B29" s="62" t="s">
        <v>34</v>
      </c>
      <c r="C29" s="39"/>
      <c r="D29" s="40">
        <f>+D26+E15</f>
        <v>0</v>
      </c>
      <c r="E29" s="61"/>
      <c r="F29" s="38"/>
    </row>
    <row r="30" spans="1:6" x14ac:dyDescent="0.25">
      <c r="A30" s="37"/>
      <c r="B30" s="63" t="s">
        <v>37</v>
      </c>
      <c r="C30" s="56"/>
      <c r="D30" s="64">
        <f>+D27+E15</f>
        <v>0</v>
      </c>
      <c r="E30" s="65"/>
      <c r="F30" s="38"/>
    </row>
    <row r="31" spans="1:6" x14ac:dyDescent="0.25">
      <c r="A31" s="37"/>
      <c r="B31" s="39"/>
      <c r="C31" s="39"/>
      <c r="D31" s="39"/>
      <c r="E31" s="39"/>
      <c r="F31" s="38"/>
    </row>
    <row r="32" spans="1:6" ht="27" thickBot="1" x14ac:dyDescent="0.3">
      <c r="A32" s="37"/>
      <c r="B32" s="81" t="s">
        <v>40</v>
      </c>
      <c r="C32" s="82"/>
      <c r="D32" s="88" t="str">
        <f>IF(D29&lt;D30, "ISU MTDC Rate", "ISU TFFA Rate")</f>
        <v>ISU TFFA Rate</v>
      </c>
      <c r="E32" s="89"/>
      <c r="F32" s="38"/>
    </row>
    <row r="33" spans="1:6" ht="24.95" customHeight="1" thickTop="1" thickBot="1" x14ac:dyDescent="0.3">
      <c r="A33" s="43"/>
      <c r="B33" s="44"/>
      <c r="C33" s="44"/>
      <c r="D33" s="44"/>
      <c r="E33" s="44"/>
      <c r="F33" s="45"/>
    </row>
  </sheetData>
  <sheetProtection algorithmName="SHA-512" hashValue="ZcSotTAgafeI5+owYyGpldy333POntX41wQXbuiVf9oFe7vQkvr8eje3Gci7ZS00lmK45Per5iPr1ue+scVjtg==" saltValue="vGOlw4REefZjX7zh0l5ICQ==" spinCount="100000" sheet="1" objects="1" scenarios="1"/>
  <mergeCells count="1">
    <mergeCell ref="D32:E32"/>
  </mergeCells>
  <conditionalFormatting sqref="D25">
    <cfRule type="expression" dxfId="0" priority="1">
      <formula>$D$25&lt;$D$30</formula>
    </cfRule>
  </conditionalFormatting>
  <dataValidations count="1">
    <dataValidation type="list" allowBlank="1" showInputMessage="1" showErrorMessage="1" sqref="D19">
      <formula1>$K$4:$K$6</formula1>
    </dataValidation>
  </dataValidations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Step One - TFFA IDC Calculator</vt:lpstr>
      <vt:lpstr>Step Two - IDC Rate Calculator</vt:lpstr>
      <vt:lpstr>'Step Two - IDC Rate Calculator'!Print_Area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Fonseca Ricke, Sara M [S P]</dc:creator>
  <cp:lastModifiedBy>Richter, Nichole L</cp:lastModifiedBy>
  <cp:lastPrinted>2019-05-15T16:22:53Z</cp:lastPrinted>
  <dcterms:created xsi:type="dcterms:W3CDTF">2019-04-03T18:56:53Z</dcterms:created>
  <dcterms:modified xsi:type="dcterms:W3CDTF">2019-05-15T19:27:07Z</dcterms:modified>
</cp:coreProperties>
</file>