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0" yWindow="450" windowWidth="19065" windowHeight="11355" tabRatio="720" activeTab="1"/>
  </bookViews>
  <sheets>
    <sheet name="Face Page" sheetId="8" r:id="rId1"/>
    <sheet name="Base Budget" sheetId="1" r:id="rId2"/>
    <sheet name="Mod Budget Form" sheetId="4" r:id="rId3"/>
    <sheet name="Checklist" sheetId="9" r:id="rId4"/>
    <sheet name="Tuition" sheetId="13" r:id="rId5"/>
    <sheet name="BA Upload" sheetId="12" r:id="rId6"/>
  </sheets>
  <functionGroups builtInGroupCount="17"/>
  <externalReferences>
    <externalReference r:id="rId7"/>
    <externalReference r:id="rId8"/>
    <externalReference r:id="rId9"/>
    <externalReference r:id="rId10"/>
    <externalReference r:id="rId11"/>
  </externalReferences>
  <definedNames>
    <definedName name="_Regression_Int" localSheetId="0" hidden="1">1</definedName>
    <definedName name="_YR1" localSheetId="4">#REF!</definedName>
    <definedName name="_YR1">'[1]Form Page 4'!#REF!</definedName>
    <definedName name="_YR2" localSheetId="4">#REF!</definedName>
    <definedName name="_YR2">'[1]Form Page 4'!#REF!</definedName>
    <definedName name="_YR3" localSheetId="4">'[2]Form Page 4'!#REF!</definedName>
    <definedName name="_YR3">'[1]Form Page 4'!#REF!</definedName>
    <definedName name="_YR4" localSheetId="4">'[2]Form Page 4'!#REF!</definedName>
    <definedName name="_YR4">'[1]Form Page 4'!#REF!</definedName>
    <definedName name="_YR5" localSheetId="4">'[2]Form Page 4'!#REF!</definedName>
    <definedName name="_YR5">'[1]Form Page 4'!#REF!</definedName>
    <definedName name="average">'Base Budget'!$N$5</definedName>
    <definedName name="bach" localSheetId="4">#REF!</definedName>
    <definedName name="bach">#REF!</definedName>
    <definedName name="CombIndirect" localSheetId="3">Checklist!#REF!</definedName>
    <definedName name="CombIndirect">#REF!</definedName>
    <definedName name="Equipment">'Base Budget'!$E$83</definedName>
    <definedName name="FA">'Base Budget'!$C$13</definedName>
    <definedName name="fac" localSheetId="4">#REF!</definedName>
    <definedName name="FAC">'[1]Form Page 4'!#REF!</definedName>
    <definedName name="Faculty">'[1]Base Budget'!$E$8</definedName>
    <definedName name="FirstAltTotal" localSheetId="3">#REF!</definedName>
    <definedName name="FirstConsultTotal" localSheetId="3">#REF!</definedName>
    <definedName name="FirstEquipTotal" localSheetId="3">#REF!</definedName>
    <definedName name="FirstIndirect" localSheetId="3">Checklist!$O$36</definedName>
    <definedName name="FirstIndirect">#REF!</definedName>
    <definedName name="FirstInptTotal" localSheetId="3">#REF!</definedName>
    <definedName name="FirstOtrTotal" localSheetId="3">#REF!</definedName>
    <definedName name="FirstOutptTotal" localSheetId="3">#REF!</definedName>
    <definedName name="FirstPersonTotal" localSheetId="3">#REF!</definedName>
    <definedName name="FirstSubcDirect" localSheetId="3">#REF!</definedName>
    <definedName name="FirstSubcIDC" localSheetId="3">#REF!</definedName>
    <definedName name="FirstSubtotal" localSheetId="3">#REF!</definedName>
    <definedName name="FirstSupplTotal" localSheetId="3">#REF!</definedName>
    <definedName name="FirstTotalDirect" localSheetId="3">#REF!</definedName>
    <definedName name="FirstTravTotal" localSheetId="3">#REF!</definedName>
    <definedName name="grad" localSheetId="4">#REF!</definedName>
    <definedName name="Grad">'[1]Base Budget'!$E$13</definedName>
    <definedName name="grad1">[3]NSF5GPG!$C$40</definedName>
    <definedName name="GS" localSheetId="4">'[2]Form Page 4'!#REF!</definedName>
    <definedName name="GS">'[1]Form Page 4'!#REF!</definedName>
    <definedName name="hour" localSheetId="4">#REF!</definedName>
    <definedName name="hour">#REF!</definedName>
    <definedName name="HR" localSheetId="4">'[2]Form Page 4'!#REF!</definedName>
    <definedName name="HR">'[1]Form Page 4'!#REF!</definedName>
    <definedName name="IDC">'[1]Base Budget'!$E$14</definedName>
    <definedName name="MER">'[1]Form Page 4'!#REF!</definedName>
    <definedName name="merit" localSheetId="4">#REF!</definedName>
    <definedName name="Merit">'[1]Base Budget'!$E$10</definedName>
    <definedName name="PD" localSheetId="4">'[2]Form Page 4'!#REF!</definedName>
    <definedName name="PD">'[1]Form Page 4'!#REF!</definedName>
    <definedName name="post" localSheetId="4">#REF!</definedName>
    <definedName name="post">#REF!</definedName>
    <definedName name="PostDoc">'[1]Base Budget'!$E$11</definedName>
    <definedName name="_xlnm.Print_Area" localSheetId="1">'Base Budget'!$A$1:$R$87</definedName>
    <definedName name="_xlnm.Print_Area" localSheetId="3">Checklist!$A$1:$O$53</definedName>
    <definedName name="_xlnm.Print_Area" localSheetId="0">'Face Page'!$A$1:$O$53</definedName>
    <definedName name="_xlnm.Print_Area" localSheetId="2">'Mod Budget Form'!$A$1:$N$58</definedName>
    <definedName name="_xlnm.Print_Area" localSheetId="4">Tuition!$A$1:$S$45</definedName>
    <definedName name="Print_Area_MI" localSheetId="0">'Face Page'!$A$1:$P$79</definedName>
    <definedName name="Print_Area_MI" localSheetId="4">#REF!</definedName>
    <definedName name="Print_Area_MI">#REF!</definedName>
    <definedName name="Print_Titles_MI" localSheetId="3">[4]FACE!#REF!</definedName>
    <definedName name="Print_Titles_MI" localSheetId="0">'Face Page'!#REF!</definedName>
    <definedName name="Print_Titles_MI" localSheetId="4">#REF!</definedName>
    <definedName name="Print_Titles_MI">#REF!</definedName>
    <definedName name="Professional">'[1]Base Budget'!$E$9</definedName>
    <definedName name="PRSALARY" localSheetId="4" function="1" xlm="1" functionGroupId="14">#REF!</definedName>
    <definedName name="PRSALARY" function="1" xlm="1" functionGroupId="14">#REF!</definedName>
    <definedName name="ps" localSheetId="4">#REF!</definedName>
    <definedName name="PS">'[1]Form Page 4'!#REF!</definedName>
    <definedName name="term" localSheetId="3">'[1]Base Budget'!$J$14</definedName>
    <definedName name="term" localSheetId="0">'[1]Base Budget'!$J$14</definedName>
    <definedName name="term">'Base Budget'!$H$13</definedName>
    <definedName name="ug" localSheetId="4">#REF!</definedName>
    <definedName name="ug">'[1]Base Budget'!$E$12</definedName>
    <definedName name="years">'[5]Start here'!$I$10</definedName>
  </definedNames>
  <calcPr calcId="145621"/>
</workbook>
</file>

<file path=xl/calcChain.xml><?xml version="1.0" encoding="utf-8"?>
<calcChain xmlns="http://schemas.openxmlformats.org/spreadsheetml/2006/main">
  <c r="C25" i="12" l="1"/>
  <c r="H71" i="1" l="1"/>
  <c r="J40" i="9"/>
  <c r="J39" i="9"/>
  <c r="J38" i="9"/>
  <c r="J37" i="9"/>
  <c r="J36" i="9"/>
  <c r="Q103" i="13"/>
  <c r="Q104" i="13" s="1"/>
  <c r="Q105" i="13" s="1"/>
  <c r="Q106" i="13" s="1"/>
  <c r="Q107" i="13" s="1"/>
  <c r="Q108" i="13" s="1"/>
  <c r="O103" i="13"/>
  <c r="O104" i="13" s="1"/>
  <c r="O105" i="13" s="1"/>
  <c r="O106" i="13" s="1"/>
  <c r="O107" i="13" s="1"/>
  <c r="O108" i="13" s="1"/>
  <c r="M103" i="13"/>
  <c r="M104" i="13" s="1"/>
  <c r="K103" i="13"/>
  <c r="K104" i="13" s="1"/>
  <c r="Q95" i="13"/>
  <c r="Q96" i="13" s="1"/>
  <c r="Q97" i="13" s="1"/>
  <c r="Q98" i="13" s="1"/>
  <c r="Q99" i="13" s="1"/>
  <c r="O95" i="13"/>
  <c r="O96" i="13" s="1"/>
  <c r="O97" i="13" s="1"/>
  <c r="O98" i="13" s="1"/>
  <c r="O99" i="13" s="1"/>
  <c r="M95" i="13"/>
  <c r="M96" i="13" s="1"/>
  <c r="M97" i="13" s="1"/>
  <c r="M98" i="13" s="1"/>
  <c r="M99" i="13" s="1"/>
  <c r="K95" i="13"/>
  <c r="K96" i="13" s="1"/>
  <c r="K97" i="13" s="1"/>
  <c r="K98" i="13" s="1"/>
  <c r="K99" i="13" s="1"/>
  <c r="Q85" i="13"/>
  <c r="Q86" i="13" s="1"/>
  <c r="Q87" i="13" s="1"/>
  <c r="Q88" i="13" s="1"/>
  <c r="Q89" i="13" s="1"/>
  <c r="Q90" i="13" s="1"/>
  <c r="O85" i="13"/>
  <c r="O86" i="13" s="1"/>
  <c r="O87" i="13" s="1"/>
  <c r="O88" i="13" s="1"/>
  <c r="O89" i="13" s="1"/>
  <c r="O90" i="13" s="1"/>
  <c r="M85" i="13"/>
  <c r="M86" i="13" s="1"/>
  <c r="M87" i="13" s="1"/>
  <c r="M88" i="13" s="1"/>
  <c r="M89" i="13" s="1"/>
  <c r="M90" i="13" s="1"/>
  <c r="K85" i="13"/>
  <c r="K86" i="13" s="1"/>
  <c r="K87" i="13" s="1"/>
  <c r="K88" i="13" s="1"/>
  <c r="K89" i="13" s="1"/>
  <c r="K90" i="13" s="1"/>
  <c r="Q73" i="13"/>
  <c r="Q74" i="13" s="1"/>
  <c r="Q75" i="13" s="1"/>
  <c r="Q76" i="13" s="1"/>
  <c r="Q77" i="13" s="1"/>
  <c r="Q78" i="13" s="1"/>
  <c r="O73" i="13"/>
  <c r="O74" i="13" s="1"/>
  <c r="O75" i="13" s="1"/>
  <c r="O76" i="13" s="1"/>
  <c r="O77" i="13" s="1"/>
  <c r="O78" i="13" s="1"/>
  <c r="M73" i="13"/>
  <c r="M74" i="13" s="1"/>
  <c r="K73" i="13"/>
  <c r="K74" i="13" s="1"/>
  <c r="Q65" i="13"/>
  <c r="Q66" i="13" s="1"/>
  <c r="Q67" i="13" s="1"/>
  <c r="Q68" i="13" s="1"/>
  <c r="Q69" i="13" s="1"/>
  <c r="O65" i="13"/>
  <c r="O66" i="13" s="1"/>
  <c r="O67" i="13" s="1"/>
  <c r="O68" i="13" s="1"/>
  <c r="O69" i="13" s="1"/>
  <c r="M65" i="13"/>
  <c r="M66" i="13" s="1"/>
  <c r="M67" i="13" s="1"/>
  <c r="M68" i="13" s="1"/>
  <c r="M69" i="13" s="1"/>
  <c r="K65" i="13"/>
  <c r="K66" i="13" s="1"/>
  <c r="K67" i="13" s="1"/>
  <c r="K68" i="13" s="1"/>
  <c r="K69" i="13" s="1"/>
  <c r="Q55" i="13"/>
  <c r="Q56" i="13" s="1"/>
  <c r="Q57" i="13" s="1"/>
  <c r="Q58" i="13" s="1"/>
  <c r="Q59" i="13" s="1"/>
  <c r="Q60" i="13" s="1"/>
  <c r="O55" i="13"/>
  <c r="O56" i="13" s="1"/>
  <c r="O57" i="13" s="1"/>
  <c r="O58" i="13" s="1"/>
  <c r="O59" i="13" s="1"/>
  <c r="O60" i="13" s="1"/>
  <c r="M55" i="13"/>
  <c r="M56" i="13" s="1"/>
  <c r="M57" i="13" s="1"/>
  <c r="M58" i="13" s="1"/>
  <c r="M59" i="13" s="1"/>
  <c r="M60" i="13" s="1"/>
  <c r="K55" i="13"/>
  <c r="K56" i="13" s="1"/>
  <c r="K57" i="13" s="1"/>
  <c r="K58" i="13" s="1"/>
  <c r="K59" i="13" s="1"/>
  <c r="K60" i="13" s="1"/>
  <c r="O28" i="13"/>
  <c r="K28" i="13"/>
  <c r="O27" i="13"/>
  <c r="M27" i="13"/>
  <c r="K27" i="13"/>
  <c r="O8" i="13"/>
  <c r="M8" i="13"/>
  <c r="K8" i="13"/>
  <c r="O7" i="13"/>
  <c r="M7" i="13"/>
  <c r="K7" i="13"/>
  <c r="O26" i="13" l="1"/>
  <c r="L39" i="1" s="1"/>
  <c r="M26" i="13"/>
  <c r="J39" i="1" s="1"/>
  <c r="K26" i="13"/>
  <c r="H39" i="1" s="1"/>
  <c r="O6" i="13"/>
  <c r="L38" i="1" s="1"/>
  <c r="M6" i="13"/>
  <c r="J38" i="1" s="1"/>
  <c r="K6" i="13"/>
  <c r="H38" i="1" s="1"/>
  <c r="M28" i="13"/>
  <c r="M75" i="13"/>
  <c r="Q7" i="13" s="1"/>
  <c r="Q8" i="13"/>
  <c r="K75" i="13"/>
  <c r="K105" i="13"/>
  <c r="Q28" i="13" s="1"/>
  <c r="M105" i="13"/>
  <c r="Q27" i="13" s="1"/>
  <c r="W67" i="1"/>
  <c r="W63" i="1"/>
  <c r="U67" i="1"/>
  <c r="U63" i="1"/>
  <c r="U59" i="1"/>
  <c r="W59" i="1" s="1"/>
  <c r="U55" i="1"/>
  <c r="W55" i="1" s="1"/>
  <c r="Q26" i="13" l="1"/>
  <c r="N39" i="1" s="1"/>
  <c r="Q6" i="13"/>
  <c r="N38" i="1" s="1"/>
  <c r="K76" i="13"/>
  <c r="K77" i="13" s="1"/>
  <c r="K78" i="13" s="1"/>
  <c r="S8" i="13"/>
  <c r="S27" i="13"/>
  <c r="M106" i="13"/>
  <c r="M107" i="13" s="1"/>
  <c r="M108" i="13" s="1"/>
  <c r="K106" i="13"/>
  <c r="K107" i="13" s="1"/>
  <c r="K108" i="13" s="1"/>
  <c r="S7" i="13"/>
  <c r="M76" i="13"/>
  <c r="M77" i="13" s="1"/>
  <c r="M78" i="13" s="1"/>
  <c r="W71" i="1"/>
  <c r="C18" i="12" s="1"/>
  <c r="U71" i="1"/>
  <c r="C17" i="12" s="1"/>
  <c r="L40" i="1"/>
  <c r="L50" i="1" s="1"/>
  <c r="J40" i="1"/>
  <c r="J50" i="1" s="1"/>
  <c r="J33" i="1"/>
  <c r="J46" i="1"/>
  <c r="H33" i="1"/>
  <c r="C11" i="12" s="1"/>
  <c r="H46" i="1"/>
  <c r="J1" i="9"/>
  <c r="P46" i="1"/>
  <c r="N46" i="1"/>
  <c r="L46" i="1"/>
  <c r="J71" i="1"/>
  <c r="L71" i="1"/>
  <c r="N71" i="1"/>
  <c r="P71" i="1"/>
  <c r="I2" i="4"/>
  <c r="J72" i="1"/>
  <c r="L72" i="1"/>
  <c r="N72" i="1"/>
  <c r="P72" i="1"/>
  <c r="H72" i="1"/>
  <c r="R72" i="1" s="1"/>
  <c r="P33" i="1"/>
  <c r="N33" i="1"/>
  <c r="L33" i="1"/>
  <c r="D10" i="4"/>
  <c r="F10" i="4"/>
  <c r="H10" i="4"/>
  <c r="J10" i="4"/>
  <c r="H57" i="1"/>
  <c r="J57" i="1" s="1"/>
  <c r="L57" i="1" s="1"/>
  <c r="N57" i="1" s="1"/>
  <c r="P57" i="1" s="1"/>
  <c r="H61" i="1"/>
  <c r="H65" i="1"/>
  <c r="J65" i="1" s="1"/>
  <c r="L65" i="1" s="1"/>
  <c r="N65" i="1" s="1"/>
  <c r="P65" i="1" s="1"/>
  <c r="H69" i="1"/>
  <c r="J69" i="1"/>
  <c r="L69" i="1"/>
  <c r="N69" i="1"/>
  <c r="P69" i="1"/>
  <c r="A82" i="1"/>
  <c r="S26" i="13" l="1"/>
  <c r="P39" i="1" s="1"/>
  <c r="N40" i="1"/>
  <c r="N50" i="1" s="1"/>
  <c r="N81" i="1" s="1"/>
  <c r="S6" i="13"/>
  <c r="P38" i="1" s="1"/>
  <c r="S28" i="13"/>
  <c r="R71" i="1"/>
  <c r="J76" i="1"/>
  <c r="D8" i="4"/>
  <c r="D11" i="4" s="1"/>
  <c r="J81" i="1"/>
  <c r="J51" i="1"/>
  <c r="L76" i="1"/>
  <c r="F8" i="4"/>
  <c r="F11" i="4" s="1"/>
  <c r="L51" i="1"/>
  <c r="L81" i="1"/>
  <c r="N76" i="1"/>
  <c r="H77" i="1"/>
  <c r="H78" i="1" s="1"/>
  <c r="B10" i="4"/>
  <c r="L10" i="4" s="1"/>
  <c r="J61" i="1"/>
  <c r="L61" i="1" s="1"/>
  <c r="L77" i="1" s="1"/>
  <c r="L78" i="1" s="1"/>
  <c r="H40" i="1"/>
  <c r="H50" i="1" s="1"/>
  <c r="H51" i="1" s="1"/>
  <c r="H8" i="4" l="1"/>
  <c r="H11" i="4" s="1"/>
  <c r="N51" i="1"/>
  <c r="C14" i="12"/>
  <c r="C26" i="12" s="1"/>
  <c r="P40" i="1"/>
  <c r="P50" i="1" s="1"/>
  <c r="P76" i="1" s="1"/>
  <c r="G31" i="8"/>
  <c r="L79" i="1"/>
  <c r="B8" i="4"/>
  <c r="H81" i="1"/>
  <c r="N61" i="1"/>
  <c r="P61" i="1" s="1"/>
  <c r="P77" i="1" s="1"/>
  <c r="P78" i="1" s="1"/>
  <c r="J77" i="1"/>
  <c r="J78" i="1" s="1"/>
  <c r="J79" i="1" s="1"/>
  <c r="H76" i="1"/>
  <c r="H79" i="1" s="1"/>
  <c r="H31" i="8" s="1"/>
  <c r="P81" i="1" l="1"/>
  <c r="P79" i="1"/>
  <c r="J8" i="4"/>
  <c r="J11" i="4" s="1"/>
  <c r="R50" i="1"/>
  <c r="J31" i="8" s="1"/>
  <c r="P51" i="1"/>
  <c r="B11" i="4"/>
  <c r="C83" i="1"/>
  <c r="N77" i="1"/>
  <c r="N78" i="1" s="1"/>
  <c r="L11" i="4" l="1"/>
  <c r="L8" i="4"/>
  <c r="N79" i="1"/>
  <c r="C27" i="12"/>
  <c r="C28" i="12" s="1"/>
  <c r="C85" i="1"/>
  <c r="C86" i="1" s="1"/>
  <c r="N31" i="8" s="1"/>
  <c r="C84" i="1"/>
</calcChain>
</file>

<file path=xl/comments1.xml><?xml version="1.0" encoding="utf-8"?>
<comments xmlns="http://schemas.openxmlformats.org/spreadsheetml/2006/main">
  <authors>
    <author>Robert Aull</author>
  </authors>
  <commentList>
    <comment ref="C11" authorId="0">
      <text>
        <r>
          <rPr>
            <sz val="8"/>
            <color indexed="81"/>
            <rFont val="Tahoma"/>
            <family val="2"/>
          </rPr>
          <t>Place RFA number in Cell C11</t>
        </r>
      </text>
    </comment>
  </commentList>
</comments>
</file>

<file path=xl/comments2.xml><?xml version="1.0" encoding="utf-8"?>
<comments xmlns="http://schemas.openxmlformats.org/spreadsheetml/2006/main">
  <authors>
    <author>Diane Meyer</author>
    <author>Sara Jane Oftelie</author>
    <author>Diane M. Meyer</author>
  </authors>
  <commentList>
    <comment ref="H4" authorId="0">
      <text>
        <r>
          <rPr>
            <b/>
            <sz val="10"/>
            <color indexed="81"/>
            <rFont val="Times New Roman"/>
            <family val="1"/>
          </rPr>
          <t>Instructions from OSPA (these will not print):</t>
        </r>
        <r>
          <rPr>
            <sz val="10"/>
            <color indexed="81"/>
            <rFont val="Times New Roman"/>
            <family val="1"/>
          </rPr>
          <t xml:space="preserve">
1) Indicate the </t>
        </r>
        <r>
          <rPr>
            <b/>
            <sz val="10"/>
            <color indexed="81"/>
            <rFont val="Times New Roman"/>
            <family val="1"/>
          </rPr>
          <t>number of years</t>
        </r>
        <r>
          <rPr>
            <sz val="10"/>
            <color indexed="81"/>
            <rFont val="Times New Roman"/>
            <family val="1"/>
          </rPr>
          <t xml:space="preserve"> for this project in the box that is provided.
2) Build a budget for Year 1 using your best estimates.  The spreadsheet will escalate the items for the number of years indicated in the box below.  NIH allows for a 3% salary increment each year.
3)   Adjust each year's Direct Cost (in Supplies or Other) so the </t>
        </r>
        <r>
          <rPr>
            <sz val="10"/>
            <color indexed="10"/>
            <rFont val="Times New Roman"/>
            <family val="1"/>
          </rPr>
          <t>Modular Amount</t>
        </r>
        <r>
          <rPr>
            <sz val="10"/>
            <color indexed="81"/>
            <rFont val="Times New Roman"/>
            <family val="1"/>
          </rPr>
          <t xml:space="preserve"> at the bottom of the page meets, but does not exceed, a  modular amount (multiples of $25,000, not more than $250,000 in any year).  </t>
        </r>
        <r>
          <rPr>
            <b/>
            <sz val="10"/>
            <color indexed="81"/>
            <rFont val="Times New Roman"/>
            <family val="1"/>
          </rPr>
          <t>Each year should have the same total.</t>
        </r>
        <r>
          <rPr>
            <sz val="10"/>
            <color indexed="81"/>
            <rFont val="Times New Roman"/>
            <family val="1"/>
          </rPr>
          <t xml:space="preserve">  </t>
        </r>
        <r>
          <rPr>
            <b/>
            <sz val="10"/>
            <color indexed="10"/>
            <rFont val="Times New Roman"/>
            <family val="1"/>
          </rPr>
          <t>Exception:</t>
        </r>
        <r>
          <rPr>
            <sz val="10"/>
            <color indexed="81"/>
            <rFont val="Times New Roman"/>
            <family val="1"/>
          </rPr>
          <t xml:space="preserve">  </t>
        </r>
        <r>
          <rPr>
            <b/>
            <sz val="10"/>
            <color indexed="81"/>
            <rFont val="Times New Roman"/>
            <family val="1"/>
          </rPr>
          <t>Equipment</t>
        </r>
        <r>
          <rPr>
            <sz val="10"/>
            <color indexed="81"/>
            <rFont val="Times New Roman"/>
            <family val="1"/>
          </rPr>
          <t xml:space="preserve"> in one year may increase the number of modules for that year only.  Justify this in the Modular Budget Justification.</t>
        </r>
      </text>
    </comment>
    <comment ref="H38" authorId="1">
      <text>
        <r>
          <rPr>
            <b/>
            <sz val="9.5"/>
            <color indexed="81"/>
            <rFont val="Tahoma"/>
            <family val="2"/>
          </rPr>
          <t>Tuition will autofill from the Tuition sheet after you have made your selections.</t>
        </r>
      </text>
    </comment>
    <comment ref="E83" authorId="2">
      <text>
        <r>
          <rPr>
            <b/>
            <sz val="12"/>
            <color indexed="9"/>
            <rFont val="Tahoma"/>
            <family val="2"/>
          </rPr>
          <t xml:space="preserve">Use the figures at left for the </t>
        </r>
        <r>
          <rPr>
            <b/>
            <sz val="12"/>
            <color indexed="51"/>
            <rFont val="Tahoma"/>
            <family val="2"/>
          </rPr>
          <t xml:space="preserve">GoldSheet </t>
        </r>
        <r>
          <rPr>
            <b/>
            <sz val="12"/>
            <color indexed="9"/>
            <rFont val="Tahoma"/>
            <family val="2"/>
          </rPr>
          <t>(Direct and  F&amp;A)</t>
        </r>
        <r>
          <rPr>
            <sz val="8"/>
            <color indexed="81"/>
            <rFont val="Tahoma"/>
            <family val="2"/>
          </rPr>
          <t xml:space="preserve">
</t>
        </r>
      </text>
    </comment>
  </commentList>
</comments>
</file>

<file path=xl/comments3.xml><?xml version="1.0" encoding="utf-8"?>
<comments xmlns="http://schemas.openxmlformats.org/spreadsheetml/2006/main">
  <authors>
    <author>meyerd</author>
  </authors>
  <commentList>
    <comment ref="A14" authorId="0">
      <text>
        <r>
          <rPr>
            <sz val="9"/>
            <color indexed="81"/>
            <rFont val="Tahoma"/>
            <family val="2"/>
          </rPr>
          <t xml:space="preserve">
</t>
        </r>
        <r>
          <rPr>
            <b/>
            <sz val="11"/>
            <color indexed="81"/>
            <rFont val="Tahoma"/>
            <family val="2"/>
          </rPr>
          <t xml:space="preserve">Personnel. 
</t>
        </r>
        <r>
          <rPr>
            <sz val="11"/>
            <color indexed="81"/>
            <rFont val="Tahoma"/>
            <family val="2"/>
          </rPr>
          <t xml:space="preserve">List all personnel, including names, months, and roles on the project. No individual salary information should be provided. Since the modules should be a reasonable estimate of costs allowable, allocable, and appropriate for the proposed project, applicants must use the current legislatively imposed salary limitation when estimating the number of modules.
</t>
        </r>
        <r>
          <rPr>
            <b/>
            <sz val="11"/>
            <color indexed="81"/>
            <rFont val="Tahoma"/>
            <family val="2"/>
          </rPr>
          <t>Consortium/contractual costs.</t>
        </r>
        <r>
          <rPr>
            <sz val="11"/>
            <color indexed="81"/>
            <rFont val="Tahoma"/>
            <family val="2"/>
          </rPr>
          <t xml:space="preserve">
Provide an estimate of total costs (direct plus Facilities and Administrative) for each year, rounded to the nearest $1,000. List the individuals/ organizations with whom consortium or contractual arrangements have been made. List all personnel, including percent of effort and roles on the project. No individual salary information should be provided. Indicate whether the collaborating institution is foreign or domestic. While only the direct cost for a consortium/contractual arrangement is factored into eligibility for using the modular budget format, the total consortium/contractual costs must be included in the overall requested modular direct cost amount.
</t>
        </r>
        <r>
          <rPr>
            <b/>
            <sz val="11"/>
            <color indexed="81"/>
            <rFont val="Tahoma"/>
            <family val="2"/>
          </rPr>
          <t>To hide this box, right click on cell A14, select Hide Comment.</t>
        </r>
      </text>
    </comment>
  </commentList>
</comments>
</file>

<file path=xl/sharedStrings.xml><?xml version="1.0" encoding="utf-8"?>
<sst xmlns="http://schemas.openxmlformats.org/spreadsheetml/2006/main" count="553" uniqueCount="347">
  <si>
    <t>Personnel</t>
  </si>
  <si>
    <t>Name</t>
  </si>
  <si>
    <t>Subtotals</t>
  </si>
  <si>
    <t xml:space="preserve"> </t>
  </si>
  <si>
    <t>(Itemize)</t>
  </si>
  <si>
    <t>Tuition</t>
  </si>
  <si>
    <t>Subawards</t>
  </si>
  <si>
    <t>Direct</t>
  </si>
  <si>
    <t>Subawardee #1</t>
  </si>
  <si>
    <t>Subawardee #2</t>
  </si>
  <si>
    <t>Subawardee #4</t>
  </si>
  <si>
    <t>Total Direct Subawards</t>
  </si>
  <si>
    <t>Total Indirect Subawards</t>
  </si>
  <si>
    <t>Total Direct</t>
  </si>
  <si>
    <t>F&amp;A Base</t>
  </si>
  <si>
    <t>Total F&amp;A</t>
  </si>
  <si>
    <t>Total Costs</t>
  </si>
  <si>
    <t>Iowa State University</t>
  </si>
  <si>
    <t>F&amp;A (Indirect) Rate</t>
  </si>
  <si>
    <t>Subtotal Direct Cost at ISU</t>
  </si>
  <si>
    <t>F&amp;A (Indirect)</t>
  </si>
  <si>
    <t>BUDGET JUSTIFICATION PAGE</t>
  </si>
  <si>
    <t>MODULAR RESEARCH GRANT APPLICATION</t>
  </si>
  <si>
    <t>anticipated, use the format below to reflect the amount and source(s).</t>
  </si>
  <si>
    <t>*Check appropriate box(es):</t>
  </si>
  <si>
    <t>Page</t>
  </si>
  <si>
    <t>Project F&amp;A base</t>
  </si>
  <si>
    <t>Project Total Cost</t>
  </si>
  <si>
    <t>-Year Totals</t>
  </si>
  <si>
    <t>Subawardee #3</t>
  </si>
  <si>
    <t>Note:  A module is any multiple of $25,000 up to, and including $250,000.</t>
  </si>
  <si>
    <t>NIH Modular Grant Worksheet,    1 - 5 Years</t>
  </si>
  <si>
    <t>Department of Health and Human Services</t>
  </si>
  <si>
    <t>Number:</t>
  </si>
  <si>
    <t>FAX:</t>
  </si>
  <si>
    <t xml:space="preserve">      PERIOD OF SUPPORT</t>
  </si>
  <si>
    <t>From</t>
  </si>
  <si>
    <t>Address</t>
  </si>
  <si>
    <t>Small Business</t>
  </si>
  <si>
    <t>005309844</t>
  </si>
  <si>
    <t>Title</t>
  </si>
  <si>
    <t>515-294-5225</t>
  </si>
  <si>
    <t>515-294-8000</t>
  </si>
  <si>
    <t>grants@iastate.edu</t>
  </si>
  <si>
    <t>YES</t>
  </si>
  <si>
    <t>12. ADMINISTRATIVE OFFICIAL TO BE NOTIFIED IF AWARD IS MADE</t>
  </si>
  <si>
    <t>Form Page 1</t>
  </si>
  <si>
    <t>Checklist Form Page</t>
  </si>
  <si>
    <t>Modular Budget Format Page</t>
  </si>
  <si>
    <t>Fixed Fee (SBIR/STTR Only)</t>
  </si>
  <si>
    <t>Number</t>
  </si>
  <si>
    <t>Formerly</t>
  </si>
  <si>
    <t>Do not exceed character length restrictions indicated.</t>
  </si>
  <si>
    <t>Date Received</t>
  </si>
  <si>
    <t>NO</t>
  </si>
  <si>
    <t>Tel:</t>
  </si>
  <si>
    <t>E-Mail:</t>
  </si>
  <si>
    <t>All applications must indicate whether program income is anticipated during the period(s) for which grant support is requested.  If program income is</t>
  </si>
  <si>
    <t>2nd</t>
  </si>
  <si>
    <t>3rd</t>
  </si>
  <si>
    <t>4th</t>
  </si>
  <si>
    <t>5th</t>
  </si>
  <si>
    <t>DC less Consortium F&amp;A</t>
  </si>
  <si>
    <t>Consortium F&amp;A</t>
  </si>
  <si>
    <t>Total Direct Costs</t>
  </si>
  <si>
    <t>(Item 7a, Face Page)</t>
  </si>
  <si>
    <t>(Item 8a, Face Page)</t>
  </si>
  <si>
    <t>Consortium</t>
  </si>
  <si>
    <t xml:space="preserve">Initial Period </t>
  </si>
  <si>
    <t>Sum Total (For Entire Project Period)</t>
  </si>
  <si>
    <t>Principal Investigator/Program Director (Last, First, Middle):</t>
  </si>
  <si>
    <t>This is your Modular Amount &gt; &gt; &gt;</t>
  </si>
  <si>
    <r>
      <t xml:space="preserve">Project </t>
    </r>
    <r>
      <rPr>
        <sz val="14"/>
        <color indexed="10"/>
        <rFont val="Arial"/>
        <family val="2"/>
      </rPr>
      <t>Direct</t>
    </r>
    <r>
      <rPr>
        <sz val="14"/>
        <rFont val="Arial"/>
        <family val="2"/>
      </rPr>
      <t xml:space="preserve"> total</t>
    </r>
  </si>
  <si>
    <r>
      <t xml:space="preserve">Project </t>
    </r>
    <r>
      <rPr>
        <sz val="14"/>
        <color indexed="10"/>
        <rFont val="Arial"/>
        <family val="2"/>
      </rPr>
      <t>F&amp;A</t>
    </r>
    <r>
      <rPr>
        <sz val="14"/>
        <rFont val="Arial"/>
        <family val="2"/>
      </rPr>
      <t xml:space="preserve"> total</t>
    </r>
  </si>
  <si>
    <t>1138 Pearson</t>
  </si>
  <si>
    <t>Note for Personnel &gt; &gt;</t>
  </si>
  <si>
    <t>Note:  please indicate the number of Grad Students</t>
  </si>
  <si>
    <t># of PhD students</t>
  </si>
  <si>
    <t xml:space="preserve"> # of Masters students</t>
  </si>
  <si>
    <t>PI's Name:</t>
  </si>
  <si>
    <t>Direct Costs that are subject to Indirect</t>
  </si>
  <si>
    <t>Direct Costs that are NOT subject to Indirect</t>
  </si>
  <si>
    <t>Equipment: $5,000 or greater per item</t>
  </si>
  <si>
    <t>Patient Care</t>
  </si>
  <si>
    <t>Inpatient</t>
  </si>
  <si>
    <t>Outpatient</t>
  </si>
  <si>
    <t xml:space="preserve">Subtotals </t>
  </si>
  <si>
    <t>All other costs not listed below: Salaries, Fringe Benefits, travel, materials &amp; supplies, etc.</t>
  </si>
  <si>
    <t>&lt;&lt; Number of Years for Project</t>
  </si>
  <si>
    <t>PHS 398 (Rev. 04/06)</t>
  </si>
  <si>
    <t>Director, OSPA</t>
  </si>
  <si>
    <t>Rochelle Athey</t>
  </si>
  <si>
    <t>Sara Jane M. Oftelie</t>
  </si>
  <si>
    <t>Manager, Pre-Award Services</t>
  </si>
  <si>
    <t>Form Approved Through 6/30/2012</t>
  </si>
  <si>
    <t xml:space="preserve">OMB No.   0925-0001  </t>
  </si>
  <si>
    <t xml:space="preserve">  LEAVE BLANK—FOR PHS USE ONLY.</t>
  </si>
  <si>
    <t>Public Health Services</t>
  </si>
  <si>
    <t xml:space="preserve">  Type</t>
  </si>
  <si>
    <t xml:space="preserve"> Activity</t>
  </si>
  <si>
    <t xml:space="preserve">  Review Group</t>
  </si>
  <si>
    <t xml:space="preserve">  Council/Board (Month, Year)</t>
  </si>
  <si>
    <r>
      <t xml:space="preserve">1.   TITLE OF PROJECT </t>
    </r>
    <r>
      <rPr>
        <i/>
        <sz val="9"/>
        <rFont val="Arial"/>
        <family val="2"/>
      </rPr>
      <t>(Do not exceed 81 characters, including spaces and punctuation.)</t>
    </r>
  </si>
  <si>
    <t>2.   RESPONSE TO SPECIFIC REQUEST FOR APPLICATIONS OR PROGRAM ANNOUNCEMENT OR SOLICITATION</t>
  </si>
  <si>
    <r>
      <t xml:space="preserve">   </t>
    </r>
    <r>
      <rPr>
        <i/>
        <sz val="9"/>
        <rFont val="Arial"/>
        <family val="2"/>
      </rPr>
      <t>(If "Yes," state number and title)</t>
    </r>
  </si>
  <si>
    <t xml:space="preserve">      Title:</t>
  </si>
  <si>
    <t>3.  PROGRAM DIRECTOR/PRINCIPAL INVESTIGATOR</t>
  </si>
  <si>
    <r>
      <t>3a.  NAME</t>
    </r>
    <r>
      <rPr>
        <i/>
        <sz val="9"/>
        <rFont val="Arial"/>
        <family val="2"/>
      </rPr>
      <t xml:space="preserve"> </t>
    </r>
    <r>
      <rPr>
        <sz val="9"/>
        <rFont val="Arial"/>
        <family val="2"/>
      </rPr>
      <t>(Last, first, middle)</t>
    </r>
  </si>
  <si>
    <t>3b.   DEGREE(S)</t>
  </si>
  <si>
    <t>3h.</t>
  </si>
  <si>
    <t xml:space="preserve">  eRA Commons User Name</t>
  </si>
  <si>
    <t>3c.  POSITION TITLE</t>
  </si>
  <si>
    <r>
      <t>3d.   MAILING ADDRESS</t>
    </r>
    <r>
      <rPr>
        <i/>
        <sz val="9"/>
        <rFont val="Arial"/>
        <family val="2"/>
      </rPr>
      <t xml:space="preserve">  (Street, city, state, zip code)</t>
    </r>
  </si>
  <si>
    <t>3e.  DEPARTMENT, SERVICE, LABORATORY, OR EQUIVALENT</t>
  </si>
  <si>
    <t>3f.  MAJOR SUBDIVISION</t>
  </si>
  <si>
    <t>Ames, IA 50011-xxxx</t>
  </si>
  <si>
    <r>
      <t>3g.  TELEPHONE AND FAX</t>
    </r>
    <r>
      <rPr>
        <i/>
        <sz val="9"/>
        <rFont val="Arial"/>
        <family val="2"/>
      </rPr>
      <t xml:space="preserve">  (Area code, number and extension)</t>
    </r>
  </si>
  <si>
    <t>E-MAIL ADDRESS:</t>
  </si>
  <si>
    <t xml:space="preserve"> TEL:</t>
  </si>
  <si>
    <t>(515) 294-xxxx</t>
  </si>
  <si>
    <t xml:space="preserve">    FAX:</t>
  </si>
  <si>
    <t>4.  HUMAN SUBJECTS RESEARCH</t>
  </si>
  <si>
    <t>4a.  Research Exempt</t>
  </si>
  <si>
    <t xml:space="preserve"> If "Yes," Exemption No. </t>
  </si>
  <si>
    <t xml:space="preserve">           No</t>
  </si>
  <si>
    <t xml:space="preserve">        Yes</t>
  </si>
  <si>
    <t xml:space="preserve">          No             Yes</t>
  </si>
  <si>
    <t>4b.  Federal-Wide Assurance No.</t>
  </si>
  <si>
    <t>4c.  Clinical Trial</t>
  </si>
  <si>
    <t>4d.  NIH-defined Phase III Clinical Trial</t>
  </si>
  <si>
    <t xml:space="preserve">        No</t>
  </si>
  <si>
    <t>Yes</t>
  </si>
  <si>
    <t>5.   VERTEBRATE ANIMALS</t>
  </si>
  <si>
    <t xml:space="preserve">   No</t>
  </si>
  <si>
    <t xml:space="preserve">         Yes</t>
  </si>
  <si>
    <t>5a. Animal Welfare Assurance No.</t>
  </si>
  <si>
    <t>6.  DATES OF PROPOSED PERIOD OF</t>
  </si>
  <si>
    <t>7.  COSTS REQUESTED FOR INITIAL</t>
  </si>
  <si>
    <t>8.   COSTS REQUESTED FOR PROPOSED</t>
  </si>
  <si>
    <t xml:space="preserve">  </t>
  </si>
  <si>
    <r>
      <t xml:space="preserve">     SUPPORT </t>
    </r>
    <r>
      <rPr>
        <i/>
        <sz val="9"/>
        <rFont val="Arial"/>
        <family val="2"/>
      </rPr>
      <t>(month, day, year--MM/DD/YY)</t>
    </r>
  </si>
  <si>
    <t xml:space="preserve">     BUDGET PERIOD</t>
  </si>
  <si>
    <t>Through</t>
  </si>
  <si>
    <t>7a.  Direct Costs ($)</t>
  </si>
  <si>
    <t>7b.  Total Costs ($)</t>
  </si>
  <si>
    <t>8a.  Direct Costs ($)</t>
  </si>
  <si>
    <t>8b.  Total Costs ($)</t>
  </si>
  <si>
    <t>9.   APPLICANT ORGANIZATION</t>
  </si>
  <si>
    <t>10.   TYPE OF ORGANIZATION</t>
  </si>
  <si>
    <t>Iowa State University of Science and Technology</t>
  </si>
  <si>
    <t xml:space="preserve">         Public:</t>
  </si>
  <si>
    <t xml:space="preserve"> Federal</t>
  </si>
  <si>
    <t xml:space="preserve">    State</t>
  </si>
  <si>
    <t xml:space="preserve">           Local</t>
  </si>
  <si>
    <t>Office of Sponsored Programs Administration</t>
  </si>
  <si>
    <t xml:space="preserve">         Private:</t>
  </si>
  <si>
    <t xml:space="preserve"> Private Nonprofit</t>
  </si>
  <si>
    <t xml:space="preserve">         For-profit:</t>
  </si>
  <si>
    <t xml:space="preserve"> General</t>
  </si>
  <si>
    <t>Ames, IA 50011-2207</t>
  </si>
  <si>
    <t xml:space="preserve">        Woman-owned</t>
  </si>
  <si>
    <t xml:space="preserve">    Socially and Economically Disadvantaged</t>
  </si>
  <si>
    <t xml:space="preserve"> 11.   ENTITY IDENTIFICATION NUMBER</t>
  </si>
  <si>
    <t>DUNS NO</t>
  </si>
  <si>
    <t>Cong. District</t>
  </si>
  <si>
    <t>IA-004</t>
  </si>
  <si>
    <t>13.  OFFICIAL SIGNING FOR APPLICANT ORGANIZATION</t>
  </si>
  <si>
    <t>SIGNATURE OF OFFICIAL NAMED IN 13.</t>
  </si>
  <si>
    <t>DATE</t>
  </si>
  <si>
    <t xml:space="preserve"> (In ink. "Per" signature not acceptable.)</t>
  </si>
  <si>
    <t>PHS 398 (Rev. 6/09)</t>
  </si>
  <si>
    <t xml:space="preserve">                                           Face Page  </t>
  </si>
  <si>
    <t>Program Director/Principal Investigator (Last, First, Middle):</t>
  </si>
  <si>
    <t xml:space="preserve">CHECKLIST </t>
  </si>
  <si>
    <r>
      <t xml:space="preserve"> TYPE OF APPLICATION</t>
    </r>
    <r>
      <rPr>
        <sz val="11"/>
        <rFont val="Arial"/>
        <family val="2"/>
      </rPr>
      <t xml:space="preserve"> </t>
    </r>
    <r>
      <rPr>
        <i/>
        <sz val="11"/>
        <rFont val="Arial"/>
        <family val="2"/>
      </rPr>
      <t>(Check all that apply.)</t>
    </r>
  </si>
  <si>
    <r>
      <t xml:space="preserve"> NEW application.  </t>
    </r>
    <r>
      <rPr>
        <i/>
        <sz val="11"/>
        <rFont val="Arial"/>
        <family val="2"/>
      </rPr>
      <t>(This application is being submitted to the PHS for the first time.)</t>
    </r>
  </si>
  <si>
    <t xml:space="preserve"> RESUBMISSION of application number:</t>
  </si>
  <si>
    <t xml:space="preserve"> (This application replaces a prior unfunded version of a new, renewal, or revision application.)</t>
  </si>
  <si>
    <t xml:space="preserve"> RENEWAL of grant number:</t>
  </si>
  <si>
    <t xml:space="preserve"> (This application is to extend a funded grant beyond its current project period.)</t>
  </si>
  <si>
    <t xml:space="preserve">  REVISION to grant number:</t>
  </si>
  <si>
    <t xml:space="preserve">  (This application is for additional funds to supplement a currently funded grant.)</t>
  </si>
  <si>
    <t xml:space="preserve">  CHANGE of program director/principal investigator.</t>
  </si>
  <si>
    <t xml:space="preserve">  Name of former program director/principal investigator:</t>
  </si>
  <si>
    <t xml:space="preserve">  CHANGE of Grantee Institution.     Name of former institution:</t>
  </si>
  <si>
    <t xml:space="preserve">  FOREIGN application </t>
  </si>
  <si>
    <t xml:space="preserve">       Domestic Grant with foreign involvement</t>
  </si>
  <si>
    <t>List Country(ies) Involved:</t>
  </si>
  <si>
    <r>
      <t xml:space="preserve">INVENTIONS AND PATENTS </t>
    </r>
    <r>
      <rPr>
        <i/>
        <sz val="11"/>
        <rFont val="Arial"/>
        <family val="2"/>
      </rPr>
      <t>(Renewal appl. only)</t>
    </r>
  </si>
  <si>
    <t xml:space="preserve">       No</t>
  </si>
  <si>
    <t xml:space="preserve">      Yes</t>
  </si>
  <si>
    <t xml:space="preserve">   If "Yes," </t>
  </si>
  <si>
    <t>Previously reported</t>
  </si>
  <si>
    <t xml:space="preserve">Not previously reported                             </t>
  </si>
  <si>
    <r>
      <t xml:space="preserve">1. PROGRAM INCOME </t>
    </r>
    <r>
      <rPr>
        <b/>
        <i/>
        <sz val="11.5"/>
        <rFont val="Arial"/>
        <family val="2"/>
      </rPr>
      <t>(See instructions.)</t>
    </r>
  </si>
  <si>
    <t xml:space="preserve">                 Budget Period</t>
  </si>
  <si>
    <t xml:space="preserve">                                    Anticipated Amount</t>
  </si>
  <si>
    <t xml:space="preserve">                              Source(s)</t>
  </si>
  <si>
    <t>N/A</t>
  </si>
  <si>
    <r>
      <t xml:space="preserve">2.  ASSURANCES/CERTIFICATIONS </t>
    </r>
    <r>
      <rPr>
        <b/>
        <i/>
        <sz val="11"/>
        <rFont val="Arial"/>
        <family val="2"/>
      </rPr>
      <t>(See instructions.)</t>
    </r>
  </si>
  <si>
    <t>In signing the application Face Page, the authorized organizational representative agrees to comply with the policies, assurances and/or certifications</t>
  </si>
  <si>
    <t xml:space="preserve">listed in the application instructions when applicable. Descriptions of individual assurances/certifications are provided in Part III and listed in Part I, 4.1 </t>
  </si>
  <si>
    <t>under item 14.  If unable to certify compliance, where applicable, provide an explanation and place it after this page.</t>
  </si>
  <si>
    <r>
      <t xml:space="preserve">3. FACILITIES AND ADMINISTRATIVE COSTS (F&amp;A)/ INDIRECT COSTS. </t>
    </r>
    <r>
      <rPr>
        <sz val="11"/>
        <rFont val="Arial"/>
        <family val="2"/>
      </rPr>
      <t>See specific instructions.</t>
    </r>
  </si>
  <si>
    <t>x</t>
  </si>
  <si>
    <t xml:space="preserve">  DHHS Agreement dated:</t>
  </si>
  <si>
    <t xml:space="preserve">      No Facilities And Administrative Costs Requested.</t>
  </si>
  <si>
    <t xml:space="preserve">  DHHS Agreement being negotiated with</t>
  </si>
  <si>
    <t xml:space="preserve">       Regional Office.</t>
  </si>
  <si>
    <t xml:space="preserve">  No DHHS Agreement, but rate established with</t>
  </si>
  <si>
    <t xml:space="preserve">       Date</t>
  </si>
  <si>
    <r>
      <t xml:space="preserve">CALCULATION* </t>
    </r>
    <r>
      <rPr>
        <i/>
        <sz val="11"/>
        <rFont val="Arial"/>
        <family val="2"/>
      </rPr>
      <t xml:space="preserve"> (The entire grant application, including the Checklist, will be reproduced and provided to peer reviewers as confidential information.)</t>
    </r>
  </si>
  <si>
    <t xml:space="preserve"> a.  Initial budget period:</t>
  </si>
  <si>
    <t xml:space="preserve">Amount of base   $    </t>
  </si>
  <si>
    <t xml:space="preserve"> x Rate applied</t>
  </si>
  <si>
    <t xml:space="preserve"> % = F&amp;A costs</t>
  </si>
  <si>
    <t xml:space="preserve">$    </t>
  </si>
  <si>
    <t xml:space="preserve"> b.  02 year</t>
  </si>
  <si>
    <t xml:space="preserve"> c.  03 year</t>
  </si>
  <si>
    <t xml:space="preserve"> d.  04 year</t>
  </si>
  <si>
    <t xml:space="preserve"> e.  05 year</t>
  </si>
  <si>
    <t xml:space="preserve">Enter Rate above as a decimal (e.g., 0.25 for 25%, 0.495 </t>
  </si>
  <si>
    <t xml:space="preserve"> TOTAL F&amp;A Costs</t>
  </si>
  <si>
    <t>for 49.5%</t>
  </si>
  <si>
    <t xml:space="preserve">  Salary and wages base</t>
  </si>
  <si>
    <t xml:space="preserve">X     </t>
  </si>
  <si>
    <t>Modified total direct cost base</t>
  </si>
  <si>
    <r>
      <t xml:space="preserve">                 Other base</t>
    </r>
    <r>
      <rPr>
        <i/>
        <sz val="10"/>
        <rFont val="Arial"/>
        <family val="2"/>
      </rPr>
      <t xml:space="preserve"> (Explain)</t>
    </r>
  </si>
  <si>
    <r>
      <t xml:space="preserve">  Off-site, other special rate, or more than one rate involved</t>
    </r>
    <r>
      <rPr>
        <i/>
        <sz val="10.5"/>
        <rFont val="Arial"/>
        <family val="2"/>
      </rPr>
      <t xml:space="preserve"> (Explain)</t>
    </r>
  </si>
  <si>
    <r>
      <t xml:space="preserve">Explanation </t>
    </r>
    <r>
      <rPr>
        <i/>
        <sz val="10.5"/>
        <rFont val="Arial"/>
        <family val="2"/>
      </rPr>
      <t>(Attach separate sheet, if necessary.)</t>
    </r>
    <r>
      <rPr>
        <sz val="10.5"/>
        <rFont val="Arial"/>
        <family val="2"/>
      </rPr>
      <t>:</t>
    </r>
  </si>
  <si>
    <r>
      <t>4. DISCLOSURE PERMISSION STATEMENT:</t>
    </r>
    <r>
      <rPr>
        <sz val="11"/>
        <rFont val="Arial"/>
        <family val="2"/>
      </rPr>
      <t xml:space="preserve"> If this application does not result in an award, is the Government permitted to disclose the title of </t>
    </r>
  </si>
  <si>
    <t xml:space="preserve">your proposed project, and the name, address, telephone number and e-mail address of the official signing for the applicant organization, to </t>
  </si>
  <si>
    <t>organizations that may be interested in contacting you for further information (e.g., possible collaborations, investment)?</t>
  </si>
  <si>
    <t xml:space="preserve">    Yes</t>
  </si>
  <si>
    <t xml:space="preserve">No           </t>
  </si>
  <si>
    <t>PHS 398 (Rev.  6/09)</t>
  </si>
  <si>
    <t xml:space="preserve"> Page</t>
  </si>
  <si>
    <t>Year 1</t>
  </si>
  <si>
    <t>Year 2</t>
  </si>
  <si>
    <t>Year 3</t>
  </si>
  <si>
    <t>Year 4</t>
  </si>
  <si>
    <t>Year 5</t>
  </si>
  <si>
    <t>Funds Requested</t>
  </si>
  <si>
    <r>
      <t xml:space="preserve">Graduate Student Tuition </t>
    </r>
    <r>
      <rPr>
        <b/>
        <sz val="12"/>
        <rFont val="Arial"/>
        <family val="2"/>
      </rPr>
      <t>(NON-ENGINEERING)</t>
    </r>
  </si>
  <si>
    <t>select 1/4-time/1/2-time &gt; &gt;</t>
  </si>
  <si>
    <t>1/4-time</t>
  </si>
  <si>
    <t>Graduate Student Tuition</t>
  </si>
  <si>
    <t>Maximum</t>
  </si>
  <si>
    <t>Minimum</t>
  </si>
  <si>
    <t>NON-Engineering Students Only</t>
  </si>
  <si>
    <r>
      <t>Masters Students</t>
    </r>
    <r>
      <rPr>
        <sz val="10"/>
        <rFont val="Arial"/>
        <family val="2"/>
      </rPr>
      <t xml:space="preserve"> (enter no. of students per term)</t>
    </r>
  </si>
  <si>
    <t>Summer</t>
  </si>
  <si>
    <t>Summer 2012</t>
  </si>
  <si>
    <t>Summer 2013</t>
  </si>
  <si>
    <t>Summer 2014</t>
  </si>
  <si>
    <t>Summer 2015</t>
  </si>
  <si>
    <t>Summer 2016</t>
  </si>
  <si>
    <t>Fall</t>
  </si>
  <si>
    <t>Fall 2012</t>
  </si>
  <si>
    <t>Fall 2013</t>
  </si>
  <si>
    <t>Fall 2014</t>
  </si>
  <si>
    <t>Fall 2015</t>
  </si>
  <si>
    <t>Fall 2016</t>
  </si>
  <si>
    <t>Spring</t>
  </si>
  <si>
    <t>Spring 2012</t>
  </si>
  <si>
    <t>Spring 2013</t>
  </si>
  <si>
    <t>Spring 2014</t>
  </si>
  <si>
    <t>Spring 2015</t>
  </si>
  <si>
    <t>Spring 2016</t>
  </si>
  <si>
    <r>
      <t>PhD Students</t>
    </r>
    <r>
      <rPr>
        <sz val="10"/>
        <rFont val="Arial"/>
        <family val="2"/>
      </rPr>
      <t xml:space="preserve"> (enter no. of students per term)</t>
    </r>
  </si>
  <si>
    <r>
      <t xml:space="preserve">Graduate Student Tuition </t>
    </r>
    <r>
      <rPr>
        <b/>
        <sz val="12"/>
        <rFont val="Arial"/>
        <family val="2"/>
      </rPr>
      <t>(ENGINEERING)</t>
    </r>
  </si>
  <si>
    <t>1/2-time</t>
  </si>
  <si>
    <t>Engineering Students Only</t>
  </si>
  <si>
    <t>Masters - Min</t>
  </si>
  <si>
    <t>Masters-Max</t>
  </si>
  <si>
    <t>PhD - Min</t>
  </si>
  <si>
    <t>PhD - Max</t>
  </si>
  <si>
    <t>esc. Rate</t>
  </si>
  <si>
    <t>Fall 2017</t>
  </si>
  <si>
    <t>Fall 2018</t>
  </si>
  <si>
    <t>Spring 2017</t>
  </si>
  <si>
    <t>Spring 2018</t>
  </si>
  <si>
    <t>Summer 2017</t>
  </si>
  <si>
    <t>Summer 2018</t>
  </si>
  <si>
    <t>Engineering students</t>
  </si>
  <si>
    <t>(Non-Engineering)</t>
  </si>
  <si>
    <t>(Engineering)</t>
  </si>
  <si>
    <t>Salary Cap for Graduate Students @ http://grants.nih.gov/grants/guide/notice-files/NOT-OD-12-033.html</t>
  </si>
  <si>
    <t>Salary cap for Post Docs @ http://grants.nih.gov/grants/guide/notice-files/NOT-OD-12-033.html</t>
  </si>
  <si>
    <t>On-Campus Organized Research</t>
  </si>
  <si>
    <t>On Campus Instruction</t>
  </si>
  <si>
    <t>On-Campus Other Sponsored Activities</t>
  </si>
  <si>
    <t>Off-Campus All Programs</t>
  </si>
  <si>
    <t>Indirect Cost Categories:</t>
  </si>
  <si>
    <t>Salary Cap policy @ http://grants.nih.gov/grants/guide/notice-files/NOT-OD-12-035.html</t>
  </si>
  <si>
    <t>Sponsor:</t>
  </si>
  <si>
    <t xml:space="preserve">Title: </t>
  </si>
  <si>
    <t xml:space="preserve">PI Name: </t>
  </si>
  <si>
    <t>Period of Performance:</t>
  </si>
  <si>
    <t>GoldSheet Number:</t>
  </si>
  <si>
    <t>Account Number:</t>
  </si>
  <si>
    <t>Budget Categories</t>
  </si>
  <si>
    <t>Budget Code</t>
  </si>
  <si>
    <t>Amount</t>
  </si>
  <si>
    <t>Salary/Hourly</t>
  </si>
  <si>
    <t>0108</t>
  </si>
  <si>
    <t>Payroll Benefits</t>
  </si>
  <si>
    <t>0130</t>
  </si>
  <si>
    <t>Equipment</t>
  </si>
  <si>
    <t>0710</t>
  </si>
  <si>
    <t>Travel Domestic</t>
  </si>
  <si>
    <t>0215</t>
  </si>
  <si>
    <t>Travel Foreign</t>
  </si>
  <si>
    <t>0216</t>
  </si>
  <si>
    <t>Student Tuition</t>
  </si>
  <si>
    <t>0610</t>
  </si>
  <si>
    <t>Supplies</t>
  </si>
  <si>
    <t>0410</t>
  </si>
  <si>
    <t>Subcontracts</t>
  </si>
  <si>
    <t>Subject to IDC</t>
  </si>
  <si>
    <t>0396</t>
  </si>
  <si>
    <t>Not Subejct to IDC</t>
  </si>
  <si>
    <t>0376</t>
  </si>
  <si>
    <t>Other Direct Costs</t>
  </si>
  <si>
    <t>Telecom Charges</t>
  </si>
  <si>
    <t>0340</t>
  </si>
  <si>
    <t>Computer Usage</t>
  </si>
  <si>
    <t>0353</t>
  </si>
  <si>
    <t>Printing/Copying</t>
  </si>
  <si>
    <t>0373</t>
  </si>
  <si>
    <t>Services/Honoraria</t>
  </si>
  <si>
    <t>0302</t>
  </si>
  <si>
    <t>Postage</t>
  </si>
  <si>
    <t>0379</t>
  </si>
  <si>
    <t xml:space="preserve">Other  </t>
  </si>
  <si>
    <t>0630</t>
  </si>
  <si>
    <t>Indirect Costs</t>
  </si>
  <si>
    <t>0642</t>
  </si>
  <si>
    <t>NIH</t>
  </si>
  <si>
    <t>Sub to IDC</t>
  </si>
  <si>
    <t>Not Sub to IDC</t>
  </si>
  <si>
    <t xml:space="preserve">           Tuition Costs</t>
  </si>
  <si>
    <t>Fall 2019</t>
  </si>
  <si>
    <t>Spring 2019</t>
  </si>
  <si>
    <t>Summer 2019</t>
  </si>
  <si>
    <t>Eff 7/1/2013</t>
  </si>
  <si>
    <t>Updated 7/5/2013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</si>
</sst>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
    <numFmt numFmtId="165" formatCode="mm/dd/yy"/>
    <numFmt numFmtId="166" formatCode="General_)"/>
    <numFmt numFmtId="167" formatCode="&quot;$&quot;#,##0"/>
    <numFmt numFmtId="168" formatCode="&quot;$&quot;#,##0\ ;\(&quot;$&quot;#,##0\)"/>
    <numFmt numFmtId="169" formatCode="mm/dd/yy\ h:mm"/>
    <numFmt numFmtId="170" formatCode="00"/>
    <numFmt numFmtId="171" formatCode="mm/dd/yy\ h:mm:ss"/>
    <numFmt numFmtId="172" formatCode="_(* #,##0_);_(* \(#,##0\);_(* &quot;-&quot;??_);_(@_)"/>
    <numFmt numFmtId="173" formatCode="&quot;$&quot;#,##0.00\ ;\(&quot;$&quot;#,##0.00\)"/>
  </numFmts>
  <fonts count="12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sz val="14"/>
      <name val="Arial"/>
      <family val="2"/>
    </font>
    <font>
      <sz val="14"/>
      <name val="Arial"/>
      <family val="2"/>
    </font>
    <font>
      <sz val="10"/>
      <color indexed="9"/>
      <name val="Arial"/>
      <family val="2"/>
    </font>
    <font>
      <sz val="18"/>
      <name val="Arial"/>
      <family val="2"/>
    </font>
    <font>
      <sz val="20"/>
      <name val="Arial"/>
      <family val="2"/>
    </font>
    <font>
      <sz val="12"/>
      <name val="Arial"/>
      <family val="2"/>
    </font>
    <font>
      <sz val="10"/>
      <color indexed="10"/>
      <name val="Arial"/>
      <family val="2"/>
    </font>
    <font>
      <b/>
      <sz val="12"/>
      <color indexed="10"/>
      <name val="Arial"/>
      <family val="2"/>
    </font>
    <font>
      <sz val="12"/>
      <color indexed="10"/>
      <name val="Arial"/>
      <family val="2"/>
    </font>
    <font>
      <sz val="11.2"/>
      <name val="Arial"/>
      <family val="2"/>
    </font>
    <font>
      <sz val="14"/>
      <color indexed="10"/>
      <name val="Arial"/>
      <family val="2"/>
    </font>
    <font>
      <sz val="10"/>
      <name val="Geneva"/>
    </font>
    <font>
      <sz val="7"/>
      <name val="Arial"/>
      <family val="2"/>
    </font>
    <font>
      <sz val="8"/>
      <name val="Arial"/>
      <family val="2"/>
    </font>
    <font>
      <sz val="9"/>
      <name val="Arial"/>
      <family val="2"/>
    </font>
    <font>
      <i/>
      <sz val="8"/>
      <name val="Arial"/>
      <family val="2"/>
    </font>
    <font>
      <b/>
      <sz val="8"/>
      <name val="Arial"/>
      <family val="2"/>
    </font>
    <font>
      <sz val="8"/>
      <name val="Arial"/>
      <family val="2"/>
    </font>
    <font>
      <sz val="10"/>
      <name val="Arial"/>
      <family val="2"/>
    </font>
    <font>
      <u/>
      <sz val="10"/>
      <color indexed="12"/>
      <name val="Arial"/>
      <family val="2"/>
    </font>
    <font>
      <b/>
      <sz val="10"/>
      <color indexed="81"/>
      <name val="Times New Roman"/>
      <family val="1"/>
    </font>
    <font>
      <sz val="10"/>
      <color indexed="81"/>
      <name val="Times New Roman"/>
      <family val="1"/>
    </font>
    <font>
      <sz val="11"/>
      <name val="Arial"/>
      <family val="2"/>
    </font>
    <font>
      <b/>
      <sz val="10"/>
      <color indexed="10"/>
      <name val="Times New Roman"/>
      <family val="1"/>
    </font>
    <font>
      <b/>
      <sz val="14"/>
      <color indexed="10"/>
      <name val="Arial"/>
      <family val="2"/>
    </font>
    <font>
      <sz val="8"/>
      <color indexed="22"/>
      <name val="Arial"/>
      <family val="2"/>
    </font>
    <font>
      <b/>
      <sz val="10"/>
      <color indexed="22"/>
      <name val="Arial"/>
      <family val="2"/>
    </font>
    <font>
      <sz val="10"/>
      <color indexed="22"/>
      <name val="Arial"/>
      <family val="2"/>
    </font>
    <font>
      <sz val="10"/>
      <name val="Courier"/>
      <family val="3"/>
    </font>
    <font>
      <sz val="9"/>
      <name val="Geneva"/>
    </font>
    <font>
      <sz val="8"/>
      <name val="Helvetica"/>
      <family val="2"/>
    </font>
    <font>
      <i/>
      <u/>
      <sz val="6"/>
      <name val="Helvetica"/>
      <family val="2"/>
    </font>
    <font>
      <sz val="7"/>
      <name val="Helvetica"/>
      <family val="2"/>
    </font>
    <font>
      <b/>
      <sz val="14"/>
      <name val="Helvetica"/>
      <family val="2"/>
    </font>
    <font>
      <b/>
      <sz val="8"/>
      <name val="Helvetica"/>
      <family val="2"/>
    </font>
    <font>
      <sz val="11"/>
      <name val="Times New Roman"/>
      <family val="1"/>
    </font>
    <font>
      <sz val="11"/>
      <name val="Helvetica"/>
      <family val="2"/>
    </font>
    <font>
      <sz val="10"/>
      <name val="Times New Roman"/>
      <family val="1"/>
    </font>
    <font>
      <sz val="12"/>
      <name val="Times New Roman"/>
      <family val="1"/>
    </font>
    <font>
      <b/>
      <sz val="12"/>
      <name val="Arial"/>
      <family val="2"/>
    </font>
    <font>
      <sz val="12"/>
      <color indexed="8"/>
      <name val="Arial"/>
      <family val="2"/>
    </font>
    <font>
      <sz val="10"/>
      <color indexed="8"/>
      <name val="Arial"/>
      <family val="2"/>
    </font>
    <font>
      <b/>
      <sz val="10"/>
      <color indexed="8"/>
      <name val="Arial"/>
      <family val="2"/>
    </font>
    <font>
      <u/>
      <sz val="10"/>
      <color indexed="12"/>
      <name val="Arial"/>
      <family val="2"/>
    </font>
    <font>
      <sz val="9"/>
      <name val="Helvetica"/>
      <family val="2"/>
    </font>
    <font>
      <i/>
      <sz val="9"/>
      <name val="Arial"/>
      <family val="2"/>
    </font>
    <font>
      <b/>
      <sz val="9"/>
      <name val="Arial"/>
      <family val="2"/>
    </font>
    <font>
      <sz val="11"/>
      <name val="Arial"/>
      <family val="2"/>
    </font>
    <font>
      <sz val="12"/>
      <name val="Arial"/>
      <family val="2"/>
    </font>
    <font>
      <b/>
      <sz val="12"/>
      <color indexed="8"/>
      <name val="Arial"/>
      <family val="2"/>
    </font>
    <font>
      <sz val="8"/>
      <color indexed="81"/>
      <name val="Tahoma"/>
      <family val="2"/>
    </font>
    <font>
      <b/>
      <sz val="12"/>
      <color indexed="51"/>
      <name val="Tahoma"/>
      <family val="2"/>
    </font>
    <font>
      <b/>
      <sz val="12"/>
      <color indexed="9"/>
      <name val="Tahoma"/>
      <family val="2"/>
    </font>
    <font>
      <b/>
      <sz val="12"/>
      <name val="Arial"/>
      <family val="2"/>
    </font>
    <font>
      <i/>
      <sz val="12"/>
      <name val="Arial"/>
      <family val="2"/>
    </font>
    <font>
      <sz val="12"/>
      <color indexed="9"/>
      <name val="Arial"/>
      <family val="2"/>
    </font>
    <font>
      <i/>
      <sz val="10"/>
      <name val="Arial"/>
      <family val="2"/>
    </font>
    <font>
      <b/>
      <sz val="14"/>
      <name val="Arial"/>
      <family val="2"/>
    </font>
    <font>
      <sz val="13"/>
      <name val="Arial"/>
      <family val="2"/>
    </font>
    <font>
      <b/>
      <sz val="13"/>
      <name val="Arial"/>
      <family val="2"/>
    </font>
    <font>
      <sz val="10"/>
      <color indexed="10"/>
      <name val="Times New Roman"/>
      <family val="1"/>
    </font>
    <font>
      <sz val="9"/>
      <color indexed="12"/>
      <name val="Arial"/>
      <family val="2"/>
    </font>
    <font>
      <u/>
      <sz val="12"/>
      <color indexed="12"/>
      <name val="Arial"/>
      <family val="2"/>
    </font>
    <font>
      <b/>
      <sz val="9"/>
      <color indexed="8"/>
      <name val="Arial"/>
      <family val="2"/>
    </font>
    <font>
      <sz val="9"/>
      <color indexed="81"/>
      <name val="Tahoma"/>
      <family val="2"/>
    </font>
    <font>
      <b/>
      <sz val="11"/>
      <color indexed="81"/>
      <name val="Tahoma"/>
      <family val="2"/>
    </font>
    <font>
      <sz val="11"/>
      <color indexed="81"/>
      <name val="Tahoma"/>
      <family val="2"/>
    </font>
    <font>
      <b/>
      <sz val="11"/>
      <name val="Arial"/>
      <family val="2"/>
    </font>
    <font>
      <sz val="8"/>
      <color indexed="12"/>
      <name val="Helvetica"/>
      <family val="2"/>
    </font>
    <font>
      <b/>
      <sz val="9"/>
      <name val="Helvetica"/>
      <family val="2"/>
    </font>
    <font>
      <b/>
      <i/>
      <sz val="12"/>
      <name val="Arial"/>
      <family val="2"/>
    </font>
    <font>
      <b/>
      <sz val="12"/>
      <name val="Times New Roman"/>
      <family val="1"/>
    </font>
    <font>
      <b/>
      <i/>
      <u/>
      <sz val="8"/>
      <name val="Helvetica"/>
      <family val="2"/>
    </font>
    <font>
      <sz val="8"/>
      <color indexed="32"/>
      <name val="Helvetica"/>
      <family val="2"/>
    </font>
    <font>
      <b/>
      <sz val="7"/>
      <name val="Arial"/>
      <family val="2"/>
    </font>
    <font>
      <b/>
      <sz val="8"/>
      <color indexed="10"/>
      <name val="Helvetica"/>
      <family val="2"/>
    </font>
    <font>
      <b/>
      <sz val="8"/>
      <color indexed="8"/>
      <name val="Helvetica"/>
      <family val="2"/>
    </font>
    <font>
      <b/>
      <sz val="8"/>
      <color indexed="12"/>
      <name val="Helvetica"/>
      <family val="2"/>
    </font>
    <font>
      <b/>
      <sz val="8"/>
      <color indexed="14"/>
      <name val="Helvetica"/>
      <family val="2"/>
    </font>
    <font>
      <b/>
      <sz val="8"/>
      <color indexed="18"/>
      <name val="Helvetica"/>
      <family val="2"/>
    </font>
    <font>
      <sz val="8"/>
      <color indexed="10"/>
      <name val="Helvetica"/>
      <family val="2"/>
    </font>
    <font>
      <sz val="10"/>
      <color indexed="10"/>
      <name val="MS Sans Serif"/>
      <family val="2"/>
    </font>
    <font>
      <sz val="10"/>
      <name val="MS Sans Serif"/>
      <family val="2"/>
    </font>
    <font>
      <i/>
      <u/>
      <sz val="6"/>
      <name val="Arial"/>
      <family val="2"/>
    </font>
    <font>
      <b/>
      <sz val="16"/>
      <name val="Arial"/>
      <family val="2"/>
    </font>
    <font>
      <i/>
      <sz val="11"/>
      <name val="Arial"/>
      <family val="2"/>
    </font>
    <font>
      <b/>
      <sz val="11.5"/>
      <name val="Arial"/>
      <family val="2"/>
    </font>
    <font>
      <b/>
      <i/>
      <sz val="11.5"/>
      <name val="Arial"/>
      <family val="2"/>
    </font>
    <font>
      <b/>
      <sz val="8"/>
      <name val="MS Sans Serif"/>
      <family val="2"/>
    </font>
    <font>
      <sz val="12.5"/>
      <name val="Arial"/>
      <family val="2"/>
    </font>
    <font>
      <sz val="9.5"/>
      <name val="Arial"/>
      <family val="2"/>
    </font>
    <font>
      <b/>
      <i/>
      <sz val="11"/>
      <name val="Arial"/>
      <family val="2"/>
    </font>
    <font>
      <sz val="7.5"/>
      <name val="Arial"/>
      <family val="2"/>
    </font>
    <font>
      <sz val="8"/>
      <name val="MS Sans Serif"/>
      <family val="2"/>
    </font>
    <font>
      <u/>
      <sz val="11"/>
      <name val="Arial"/>
      <family val="2"/>
    </font>
    <font>
      <sz val="10"/>
      <color rgb="FFFF0000"/>
      <name val="Arial"/>
      <family val="2"/>
    </font>
    <font>
      <sz val="10.5"/>
      <name val="Arial"/>
      <family val="2"/>
    </font>
    <font>
      <i/>
      <sz val="10.5"/>
      <name val="Arial"/>
      <family val="2"/>
    </font>
    <font>
      <b/>
      <sz val="9.5"/>
      <color indexed="81"/>
      <name val="Tahoma"/>
      <family val="2"/>
    </font>
    <font>
      <b/>
      <sz val="8"/>
      <color indexed="22"/>
      <name val="Arial"/>
      <family val="2"/>
    </font>
    <font>
      <sz val="11"/>
      <color indexed="8"/>
      <name val="Arial"/>
      <family val="2"/>
    </font>
    <font>
      <u/>
      <sz val="6.8"/>
      <color indexed="12"/>
      <name val="Arial"/>
      <family val="2"/>
    </font>
    <font>
      <b/>
      <u/>
      <sz val="11"/>
      <color indexed="8"/>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s>
  <fills count="4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8">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ck">
        <color indexed="64"/>
      </left>
      <right style="thick">
        <color indexed="64"/>
      </right>
      <top style="thick">
        <color indexed="64"/>
      </top>
      <bottom style="thick">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double">
        <color indexed="64"/>
      </bottom>
      <diagonal/>
    </border>
  </borders>
  <cellStyleXfs count="85">
    <xf numFmtId="0" fontId="0" fillId="0" borderId="0"/>
    <xf numFmtId="43" fontId="3" fillId="0" borderId="0" applyFont="0" applyFill="0" applyBorder="0" applyAlignment="0" applyProtection="0"/>
    <xf numFmtId="3" fontId="31" fillId="0" borderId="0" applyFont="0" applyFill="0" applyBorder="0" applyAlignment="0" applyProtection="0"/>
    <xf numFmtId="44" fontId="3"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9" fillId="0" borderId="0" applyNumberFormat="0" applyFill="0" applyBorder="0" applyAlignment="0" applyProtection="0">
      <alignment vertical="top"/>
      <protection locked="0"/>
    </xf>
    <xf numFmtId="0" fontId="35" fillId="0" borderId="0" applyProtection="0"/>
    <xf numFmtId="9" fontId="3" fillId="0" borderId="0" applyFont="0" applyFill="0" applyBorder="0" applyAlignment="0" applyProtection="0"/>
    <xf numFmtId="0" fontId="31" fillId="0" borderId="1" applyNumberFormat="0" applyFont="0" applyFill="0" applyAlignment="0" applyProtection="0"/>
    <xf numFmtId="166" fontId="34" fillId="0" borderId="0"/>
    <xf numFmtId="0" fontId="3" fillId="0" borderId="0"/>
    <xf numFmtId="166" fontId="34" fillId="0" borderId="0"/>
    <xf numFmtId="0" fontId="87" fillId="0" borderId="0"/>
    <xf numFmtId="0" fontId="88" fillId="0" borderId="0"/>
    <xf numFmtId="0" fontId="17"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alignment vertical="top"/>
      <protection locked="0"/>
    </xf>
    <xf numFmtId="9" fontId="3" fillId="0" borderId="0" applyFont="0" applyFill="0" applyBorder="0" applyAlignment="0" applyProtection="0"/>
    <xf numFmtId="9" fontId="3" fillId="0" borderId="0" applyFont="0" applyFill="0" applyBorder="0" applyAlignment="0" applyProtection="0"/>
    <xf numFmtId="0" fontId="31" fillId="0" borderId="1" applyNumberFormat="0" applyFont="0" applyFill="0" applyAlignment="0" applyProtection="0"/>
    <xf numFmtId="0" fontId="31" fillId="0" borderId="0"/>
    <xf numFmtId="173" fontId="31" fillId="0" borderId="0" applyFont="0" applyFill="0" applyBorder="0" applyAlignment="0" applyProtection="0"/>
    <xf numFmtId="0" fontId="105" fillId="0" borderId="0" applyNumberFormat="0" applyFill="0" applyBorder="0" applyAlignment="0" applyProtection="0"/>
    <xf numFmtId="0" fontId="32" fillId="0" borderId="0" applyNumberFormat="0" applyFill="0" applyBorder="0" applyAlignment="0" applyProtection="0"/>
    <xf numFmtId="0" fontId="107" fillId="0" borderId="0" applyNumberFormat="0" applyFill="0" applyBorder="0" applyAlignment="0" applyProtection="0">
      <alignment vertical="top"/>
      <protection locked="0"/>
    </xf>
    <xf numFmtId="10" fontId="31" fillId="0" borderId="0" applyFont="0" applyFill="0" applyBorder="0" applyAlignment="0" applyProtection="0"/>
    <xf numFmtId="0" fontId="109" fillId="0" borderId="0" applyNumberFormat="0" applyFill="0" applyBorder="0" applyAlignment="0" applyProtection="0"/>
    <xf numFmtId="0" fontId="110" fillId="0" borderId="38" applyNumberFormat="0" applyFill="0" applyAlignment="0" applyProtection="0"/>
    <xf numFmtId="0" fontId="110" fillId="0" borderId="0" applyNumberFormat="0" applyFill="0" applyBorder="0" applyAlignment="0" applyProtection="0"/>
    <xf numFmtId="0" fontId="111" fillId="8" borderId="0" applyNumberFormat="0" applyBorder="0" applyAlignment="0" applyProtection="0"/>
    <xf numFmtId="0" fontId="112" fillId="9" borderId="0" applyNumberFormat="0" applyBorder="0" applyAlignment="0" applyProtection="0"/>
    <xf numFmtId="0" fontId="113" fillId="10" borderId="0" applyNumberFormat="0" applyBorder="0" applyAlignment="0" applyProtection="0"/>
    <xf numFmtId="0" fontId="114" fillId="11" borderId="39" applyNumberFormat="0" applyAlignment="0" applyProtection="0"/>
    <xf numFmtId="0" fontId="115" fillId="12" borderId="40" applyNumberFormat="0" applyAlignment="0" applyProtection="0"/>
    <xf numFmtId="0" fontId="116" fillId="12" borderId="39" applyNumberFormat="0" applyAlignment="0" applyProtection="0"/>
    <xf numFmtId="0" fontId="117" fillId="0" borderId="41" applyNumberFormat="0" applyFill="0" applyAlignment="0" applyProtection="0"/>
    <xf numFmtId="0" fontId="118" fillId="13" borderId="42" applyNumberFormat="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21" fillId="26" borderId="0" applyNumberFormat="0" applyBorder="0" applyAlignment="0" applyProtection="0"/>
    <xf numFmtId="0" fontId="12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21" fillId="30" borderId="0" applyNumberFormat="0" applyBorder="0" applyAlignment="0" applyProtection="0"/>
    <xf numFmtId="0" fontId="12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21" fillId="34" borderId="0" applyNumberFormat="0" applyBorder="0" applyAlignment="0" applyProtection="0"/>
    <xf numFmtId="0" fontId="121"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21" fillId="38" borderId="0" applyNumberFormat="0" applyBorder="0" applyAlignment="0" applyProtection="0"/>
    <xf numFmtId="0" fontId="2" fillId="0" borderId="0"/>
    <xf numFmtId="0" fontId="122" fillId="0" borderId="44" applyNumberFormat="0" applyFill="0" applyAlignment="0" applyProtection="0"/>
    <xf numFmtId="0" fontId="123" fillId="0" borderId="45" applyNumberFormat="0" applyFill="0" applyAlignment="0" applyProtection="0"/>
    <xf numFmtId="0" fontId="2" fillId="14" borderId="43" applyNumberFormat="0" applyFont="0" applyAlignment="0" applyProtection="0"/>
    <xf numFmtId="9" fontId="2" fillId="0" borderId="0" applyFont="0" applyFill="0" applyBorder="0" applyAlignment="0" applyProtection="0"/>
    <xf numFmtId="0" fontId="124" fillId="0" borderId="46"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753">
    <xf numFmtId="0" fontId="0" fillId="0" borderId="0" xfId="0"/>
    <xf numFmtId="3" fontId="0" fillId="2" borderId="0" xfId="0" applyNumberFormat="1" applyFill="1" applyProtection="1">
      <protection locked="0"/>
    </xf>
    <xf numFmtId="3" fontId="4" fillId="2" borderId="0" xfId="0" applyNumberFormat="1" applyFont="1" applyFill="1" applyBorder="1" applyProtection="1">
      <protection locked="0"/>
    </xf>
    <xf numFmtId="5" fontId="7" fillId="2" borderId="3" xfId="0" applyNumberFormat="1" applyFont="1" applyFill="1" applyBorder="1" applyAlignment="1" applyProtection="1">
      <alignment horizontal="right"/>
      <protection locked="0"/>
    </xf>
    <xf numFmtId="5" fontId="7" fillId="2" borderId="4" xfId="0" applyNumberFormat="1" applyFont="1" applyFill="1" applyBorder="1" applyAlignment="1" applyProtection="1">
      <alignment horizontal="right"/>
      <protection locked="0"/>
    </xf>
    <xf numFmtId="5" fontId="7" fillId="2" borderId="5" xfId="0" applyNumberFormat="1" applyFont="1" applyFill="1" applyBorder="1" applyAlignment="1" applyProtection="1">
      <alignment horizontal="right"/>
      <protection locked="0"/>
    </xf>
    <xf numFmtId="5" fontId="7" fillId="2" borderId="0" xfId="0" applyNumberFormat="1" applyFont="1" applyFill="1" applyBorder="1" applyAlignment="1" applyProtection="1">
      <alignment horizontal="right"/>
      <protection locked="0"/>
    </xf>
    <xf numFmtId="5" fontId="7" fillId="2" borderId="6" xfId="0" applyNumberFormat="1" applyFont="1" applyFill="1" applyBorder="1" applyAlignment="1" applyProtection="1">
      <alignment horizontal="right"/>
      <protection locked="0"/>
    </xf>
    <xf numFmtId="5" fontId="7" fillId="2" borderId="7" xfId="0" applyNumberFormat="1" applyFont="1" applyFill="1" applyBorder="1" applyAlignment="1" applyProtection="1">
      <alignment horizontal="right"/>
      <protection locked="0"/>
    </xf>
    <xf numFmtId="10" fontId="0" fillId="2" borderId="0" xfId="0" applyNumberFormat="1" applyFill="1" applyProtection="1"/>
    <xf numFmtId="0" fontId="4" fillId="2" borderId="0" xfId="0" applyFont="1" applyFill="1" applyBorder="1" applyProtection="1">
      <protection locked="0"/>
    </xf>
    <xf numFmtId="0" fontId="0" fillId="2" borderId="0" xfId="0" applyFill="1" applyBorder="1" applyProtection="1">
      <protection locked="0"/>
    </xf>
    <xf numFmtId="0" fontId="4" fillId="2" borderId="0" xfId="0" applyFont="1" applyFill="1" applyBorder="1" applyAlignment="1" applyProtection="1">
      <alignment horizontal="center"/>
      <protection locked="0"/>
    </xf>
    <xf numFmtId="0" fontId="5" fillId="2" borderId="0" xfId="0" applyFont="1" applyFill="1" applyBorder="1" applyProtection="1">
      <protection locked="0"/>
    </xf>
    <xf numFmtId="3" fontId="0" fillId="2" borderId="0" xfId="0" applyNumberFormat="1" applyFill="1" applyBorder="1" applyProtection="1">
      <protection locked="0"/>
    </xf>
    <xf numFmtId="0" fontId="0" fillId="2" borderId="2" xfId="0" applyFill="1" applyBorder="1" applyProtection="1">
      <protection locked="0"/>
    </xf>
    <xf numFmtId="3" fontId="0" fillId="2" borderId="2" xfId="0" applyNumberFormat="1" applyFill="1" applyBorder="1" applyProtection="1">
      <protection locked="0"/>
    </xf>
    <xf numFmtId="0" fontId="0" fillId="2" borderId="0" xfId="0" applyFill="1" applyBorder="1" applyAlignment="1" applyProtection="1">
      <alignment horizontal="right"/>
      <protection locked="0"/>
    </xf>
    <xf numFmtId="3" fontId="8" fillId="2" borderId="0" xfId="0" applyNumberFormat="1" applyFont="1" applyFill="1" applyBorder="1" applyProtection="1">
      <protection locked="0"/>
    </xf>
    <xf numFmtId="0" fontId="8" fillId="2" borderId="0" xfId="0" applyFont="1" applyFill="1" applyBorder="1" applyProtection="1">
      <protection locked="0"/>
    </xf>
    <xf numFmtId="0" fontId="6" fillId="2" borderId="0" xfId="0" applyFont="1" applyFill="1" applyBorder="1" applyAlignment="1" applyProtection="1">
      <alignment horizontal="center"/>
      <protection locked="0"/>
    </xf>
    <xf numFmtId="0" fontId="7" fillId="2" borderId="0" xfId="0" applyFont="1" applyFill="1" applyBorder="1" applyProtection="1">
      <protection locked="0"/>
    </xf>
    <xf numFmtId="3" fontId="9" fillId="2" borderId="0" xfId="0" applyNumberFormat="1" applyFont="1" applyFill="1" applyProtection="1">
      <protection locked="0"/>
    </xf>
    <xf numFmtId="3" fontId="9" fillId="2" borderId="0" xfId="0" applyNumberFormat="1" applyFont="1" applyFill="1" applyBorder="1" applyProtection="1">
      <protection locked="0"/>
    </xf>
    <xf numFmtId="5" fontId="9" fillId="2" borderId="0" xfId="0" applyNumberFormat="1" applyFont="1" applyFill="1" applyProtection="1">
      <protection locked="0"/>
    </xf>
    <xf numFmtId="0" fontId="0" fillId="2" borderId="0" xfId="0" applyFill="1" applyBorder="1" applyProtection="1"/>
    <xf numFmtId="0" fontId="4" fillId="2" borderId="8" xfId="0" applyFont="1" applyFill="1" applyBorder="1" applyAlignment="1" applyProtection="1">
      <alignment horizontal="center"/>
      <protection locked="0"/>
    </xf>
    <xf numFmtId="0" fontId="0" fillId="2" borderId="8" xfId="0" applyFill="1" applyBorder="1" applyProtection="1">
      <protection locked="0"/>
    </xf>
    <xf numFmtId="0" fontId="0" fillId="2" borderId="9" xfId="0" applyFill="1" applyBorder="1" applyProtection="1">
      <protection locked="0"/>
    </xf>
    <xf numFmtId="3" fontId="0" fillId="2" borderId="9" xfId="0" applyNumberFormat="1" applyFill="1" applyBorder="1" applyProtection="1">
      <protection locked="0"/>
    </xf>
    <xf numFmtId="0" fontId="5" fillId="2" borderId="2" xfId="0" applyFont="1" applyFill="1" applyBorder="1" applyAlignment="1" applyProtection="1">
      <alignment horizontal="center"/>
      <protection locked="0"/>
    </xf>
    <xf numFmtId="0" fontId="4" fillId="2" borderId="0" xfId="0" applyFont="1" applyFill="1" applyBorder="1" applyAlignment="1" applyProtection="1">
      <alignment horizontal="right"/>
      <protection locked="0"/>
    </xf>
    <xf numFmtId="3" fontId="4" fillId="2" borderId="0" xfId="0" applyNumberFormat="1" applyFont="1" applyFill="1" applyBorder="1" applyProtection="1"/>
    <xf numFmtId="3" fontId="8" fillId="2" borderId="0" xfId="0" applyNumberFormat="1" applyFont="1" applyFill="1" applyAlignment="1" applyProtection="1">
      <alignment horizontal="right"/>
    </xf>
    <xf numFmtId="3" fontId="8" fillId="2" borderId="0" xfId="0" applyNumberFormat="1" applyFont="1" applyFill="1" applyBorder="1" applyProtection="1"/>
    <xf numFmtId="3" fontId="8" fillId="2" borderId="0" xfId="0" applyNumberFormat="1" applyFont="1" applyFill="1" applyProtection="1"/>
    <xf numFmtId="0" fontId="4" fillId="2" borderId="0" xfId="0" applyFont="1" applyFill="1" applyBorder="1" applyProtection="1"/>
    <xf numFmtId="3" fontId="7" fillId="2" borderId="0" xfId="0" applyNumberFormat="1" applyFont="1" applyFill="1" applyBorder="1" applyProtection="1"/>
    <xf numFmtId="3" fontId="7" fillId="0" borderId="0" xfId="0" applyNumberFormat="1" applyFont="1" applyProtection="1"/>
    <xf numFmtId="3" fontId="7" fillId="2" borderId="0" xfId="0" applyNumberFormat="1" applyFont="1" applyFill="1" applyProtection="1"/>
    <xf numFmtId="3" fontId="11" fillId="2" borderId="10" xfId="0" applyNumberFormat="1" applyFont="1" applyFill="1" applyBorder="1" applyAlignment="1" applyProtection="1">
      <alignment shrinkToFit="1"/>
    </xf>
    <xf numFmtId="3" fontId="11" fillId="2" borderId="11" xfId="0" applyNumberFormat="1" applyFont="1" applyFill="1" applyBorder="1" applyAlignment="1" applyProtection="1">
      <alignment shrinkToFit="1"/>
    </xf>
    <xf numFmtId="3" fontId="11" fillId="2" borderId="12" xfId="0" applyNumberFormat="1" applyFont="1" applyFill="1" applyBorder="1" applyAlignment="1" applyProtection="1">
      <alignment shrinkToFit="1"/>
    </xf>
    <xf numFmtId="3" fontId="16" fillId="2" borderId="13" xfId="0" applyNumberFormat="1" applyFont="1" applyFill="1" applyBorder="1" applyProtection="1">
      <protection locked="0"/>
    </xf>
    <xf numFmtId="0" fontId="6" fillId="2" borderId="0" xfId="0" applyFont="1" applyFill="1" applyBorder="1" applyAlignment="1" applyProtection="1">
      <alignment horizontal="right"/>
      <protection locked="0"/>
    </xf>
    <xf numFmtId="49" fontId="6" fillId="2" borderId="0" xfId="0" applyNumberFormat="1"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25" fillId="2" borderId="0" xfId="0" applyFont="1" applyFill="1" applyBorder="1" applyProtection="1">
      <protection locked="0"/>
    </xf>
    <xf numFmtId="3" fontId="9" fillId="2" borderId="0" xfId="0" applyNumberFormat="1" applyFont="1" applyFill="1" applyBorder="1" applyProtection="1"/>
    <xf numFmtId="0" fontId="13" fillId="2" borderId="0"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2" fillId="0" borderId="0" xfId="0" applyFont="1" applyBorder="1" applyAlignment="1">
      <alignment vertical="center" wrapText="1"/>
    </xf>
    <xf numFmtId="0" fontId="14" fillId="2" borderId="0" xfId="0" applyFont="1" applyFill="1" applyBorder="1" applyAlignment="1">
      <alignment vertical="center" wrapText="1"/>
    </xf>
    <xf numFmtId="0" fontId="12" fillId="2" borderId="0" xfId="0" applyFont="1" applyFill="1" applyBorder="1" applyAlignment="1">
      <alignment vertical="center" wrapText="1"/>
    </xf>
    <xf numFmtId="0" fontId="30" fillId="2" borderId="0" xfId="0" applyFont="1" applyFill="1" applyBorder="1" applyProtection="1"/>
    <xf numFmtId="0" fontId="36" fillId="0" borderId="0" xfId="10" applyFont="1" applyAlignment="1">
      <alignment vertical="top"/>
    </xf>
    <xf numFmtId="0" fontId="0" fillId="2" borderId="0" xfId="0" applyFill="1" applyBorder="1" applyAlignment="1" applyProtection="1">
      <alignment vertical="center"/>
      <protection locked="0"/>
    </xf>
    <xf numFmtId="164" fontId="48" fillId="2" borderId="2" xfId="11" applyNumberFormat="1" applyFont="1" applyFill="1" applyBorder="1" applyAlignment="1" applyProtection="1">
      <alignment horizontal="center"/>
      <protection locked="0"/>
    </xf>
    <xf numFmtId="0" fontId="46" fillId="2" borderId="2" xfId="0" applyFont="1" applyFill="1" applyBorder="1" applyAlignment="1">
      <alignment horizontal="right" wrapText="1"/>
    </xf>
    <xf numFmtId="0" fontId="47" fillId="2" borderId="2" xfId="0" applyFont="1" applyFill="1" applyBorder="1" applyAlignment="1">
      <alignment horizontal="right" wrapText="1"/>
    </xf>
    <xf numFmtId="3" fontId="16" fillId="2" borderId="9" xfId="0" applyNumberFormat="1" applyFont="1" applyFill="1" applyBorder="1" applyProtection="1">
      <protection locked="0"/>
    </xf>
    <xf numFmtId="10" fontId="0" fillId="0" borderId="0" xfId="11" applyNumberFormat="1" applyFont="1" applyAlignment="1" applyProtection="1">
      <alignment horizontal="right"/>
    </xf>
    <xf numFmtId="1" fontId="0" fillId="2" borderId="0" xfId="0" applyNumberFormat="1" applyFill="1" applyBorder="1" applyProtection="1">
      <protection locked="0"/>
    </xf>
    <xf numFmtId="1" fontId="8" fillId="2" borderId="0" xfId="0" applyNumberFormat="1" applyFont="1" applyFill="1" applyAlignment="1" applyProtection="1">
      <alignment horizontal="right"/>
    </xf>
    <xf numFmtId="1" fontId="8" fillId="2" borderId="0" xfId="0" applyNumberFormat="1" applyFont="1" applyFill="1" applyBorder="1" applyProtection="1"/>
    <xf numFmtId="1" fontId="8" fillId="2" borderId="0" xfId="0" applyNumberFormat="1" applyFont="1" applyFill="1" applyProtection="1"/>
    <xf numFmtId="0" fontId="54" fillId="2" borderId="0" xfId="0" applyFont="1" applyFill="1" applyBorder="1" applyAlignment="1" applyProtection="1">
      <alignment horizontal="left"/>
      <protection locked="0"/>
    </xf>
    <xf numFmtId="0" fontId="54" fillId="2" borderId="0" xfId="0" applyFont="1" applyFill="1" applyAlignment="1" applyProtection="1">
      <alignment horizontal="right"/>
      <protection locked="0"/>
    </xf>
    <xf numFmtId="0" fontId="54" fillId="2" borderId="0" xfId="0" applyFont="1" applyFill="1" applyProtection="1">
      <protection locked="0"/>
    </xf>
    <xf numFmtId="0" fontId="54" fillId="2" borderId="0" xfId="0" applyFont="1" applyFill="1" applyBorder="1" applyProtection="1">
      <protection locked="0"/>
    </xf>
    <xf numFmtId="0" fontId="54" fillId="2" borderId="0" xfId="0" applyFont="1" applyFill="1" applyBorder="1" applyAlignment="1" applyProtection="1">
      <alignment horizontal="right"/>
      <protection locked="0"/>
    </xf>
    <xf numFmtId="0" fontId="54" fillId="2" borderId="0" xfId="0" applyFont="1" applyFill="1" applyBorder="1" applyAlignment="1" applyProtection="1">
      <alignment horizontal="center"/>
      <protection locked="0"/>
    </xf>
    <xf numFmtId="0" fontId="59" fillId="2" borderId="0" xfId="0" applyFont="1" applyFill="1" applyBorder="1" applyAlignment="1" applyProtection="1">
      <alignment vertical="center"/>
    </xf>
    <xf numFmtId="43" fontId="61" fillId="2" borderId="0" xfId="0" applyNumberFormat="1" applyFont="1" applyFill="1" applyBorder="1" applyAlignment="1" applyProtection="1">
      <alignment horizontal="center" vertical="center"/>
      <protection hidden="1"/>
    </xf>
    <xf numFmtId="0" fontId="54" fillId="2" borderId="0" xfId="0" applyFont="1" applyFill="1" applyBorder="1" applyProtection="1"/>
    <xf numFmtId="0" fontId="54" fillId="2" borderId="0" xfId="0" applyFont="1" applyFill="1" applyAlignment="1" applyProtection="1">
      <protection locked="0"/>
    </xf>
    <xf numFmtId="0" fontId="54" fillId="2" borderId="8" xfId="0" applyFont="1" applyFill="1" applyBorder="1" applyAlignment="1" applyProtection="1">
      <alignment horizontal="center"/>
      <protection locked="0"/>
    </xf>
    <xf numFmtId="0" fontId="64" fillId="2" borderId="13" xfId="0" applyFont="1" applyFill="1" applyBorder="1" applyAlignment="1" applyProtection="1">
      <alignment horizontal="left"/>
      <protection locked="0"/>
    </xf>
    <xf numFmtId="0" fontId="64" fillId="2" borderId="0" xfId="0" applyFont="1" applyFill="1" applyBorder="1" applyAlignment="1" applyProtection="1">
      <alignment horizontal="center"/>
      <protection locked="0"/>
    </xf>
    <xf numFmtId="0" fontId="65" fillId="2" borderId="13" xfId="0" applyFont="1" applyFill="1" applyBorder="1" applyAlignment="1" applyProtection="1">
      <alignment horizontal="left" vertical="center" wrapText="1"/>
      <protection locked="0"/>
    </xf>
    <xf numFmtId="0" fontId="64" fillId="2" borderId="0" xfId="0" applyFont="1" applyFill="1" applyBorder="1" applyProtection="1">
      <protection locked="0"/>
    </xf>
    <xf numFmtId="0" fontId="64" fillId="2" borderId="0" xfId="0" applyFont="1" applyFill="1" applyProtection="1">
      <protection locked="0"/>
    </xf>
    <xf numFmtId="0" fontId="11" fillId="2" borderId="0" xfId="0" applyFont="1" applyFill="1" applyBorder="1" applyProtection="1">
      <protection locked="0"/>
    </xf>
    <xf numFmtId="3" fontId="13" fillId="2" borderId="0" xfId="0" applyNumberFormat="1" applyFont="1" applyFill="1" applyBorder="1" applyProtection="1">
      <protection locked="0"/>
    </xf>
    <xf numFmtId="0" fontId="67" fillId="2" borderId="0" xfId="0" applyFont="1" applyFill="1" applyBorder="1" applyProtection="1">
      <protection locked="0"/>
    </xf>
    <xf numFmtId="0" fontId="68" fillId="2" borderId="0" xfId="9" applyFont="1" applyFill="1" applyBorder="1" applyAlignment="1" applyProtection="1">
      <alignment horizontal="center"/>
      <protection locked="0"/>
    </xf>
    <xf numFmtId="0" fontId="45" fillId="2" borderId="0" xfId="0" applyFont="1" applyFill="1" applyBorder="1" applyAlignment="1" applyProtection="1">
      <alignment vertical="top" wrapText="1"/>
      <protection locked="0"/>
    </xf>
    <xf numFmtId="0" fontId="4" fillId="2" borderId="0" xfId="0" applyFont="1" applyFill="1" applyBorder="1" applyAlignment="1" applyProtection="1">
      <alignment vertical="top" wrapText="1"/>
      <protection locked="0"/>
    </xf>
    <xf numFmtId="0" fontId="45" fillId="3" borderId="24" xfId="0" applyFont="1" applyFill="1" applyBorder="1" applyAlignment="1" applyProtection="1">
      <alignment vertical="top" wrapText="1"/>
      <protection locked="0"/>
    </xf>
    <xf numFmtId="0" fontId="4" fillId="2" borderId="22" xfId="0" applyFont="1" applyFill="1" applyBorder="1" applyAlignment="1" applyProtection="1">
      <alignment vertical="top" wrapText="1"/>
      <protection locked="0"/>
    </xf>
    <xf numFmtId="0" fontId="69" fillId="0" borderId="0" xfId="0" applyFont="1"/>
    <xf numFmtId="172" fontId="0" fillId="2" borderId="0" xfId="1" applyNumberFormat="1" applyFont="1" applyFill="1" applyBorder="1" applyProtection="1">
      <protection locked="0"/>
    </xf>
    <xf numFmtId="172" fontId="0" fillId="2" borderId="13" xfId="1" applyNumberFormat="1" applyFont="1" applyFill="1" applyBorder="1" applyProtection="1">
      <protection locked="0"/>
    </xf>
    <xf numFmtId="0" fontId="4" fillId="2" borderId="9" xfId="0" applyFont="1" applyFill="1" applyBorder="1" applyAlignment="1" applyProtection="1">
      <alignment horizontal="left"/>
      <protection locked="0"/>
    </xf>
    <xf numFmtId="3" fontId="0" fillId="2" borderId="8" xfId="0" applyNumberFormat="1" applyFill="1" applyBorder="1" applyProtection="1">
      <protection locked="0"/>
    </xf>
    <xf numFmtId="0" fontId="53" fillId="2" borderId="0" xfId="0" applyFont="1" applyFill="1" applyProtection="1">
      <protection locked="0"/>
    </xf>
    <xf numFmtId="0" fontId="53" fillId="2" borderId="0" xfId="0" applyFont="1" applyFill="1" applyBorder="1" applyProtection="1">
      <protection locked="0"/>
    </xf>
    <xf numFmtId="0" fontId="53" fillId="2" borderId="0" xfId="0" applyFont="1" applyFill="1" applyAlignment="1" applyProtection="1">
      <protection locked="0"/>
    </xf>
    <xf numFmtId="0" fontId="53" fillId="2" borderId="2" xfId="0" applyFont="1" applyFill="1" applyBorder="1" applyAlignment="1" applyProtection="1">
      <protection locked="0"/>
    </xf>
    <xf numFmtId="0" fontId="53" fillId="2" borderId="2" xfId="0" applyFont="1" applyFill="1" applyBorder="1" applyProtection="1">
      <protection locked="0"/>
    </xf>
    <xf numFmtId="0" fontId="73" fillId="2" borderId="0" xfId="0" applyFont="1" applyFill="1" applyAlignment="1" applyProtection="1">
      <protection locked="0"/>
    </xf>
    <xf numFmtId="0" fontId="73" fillId="2" borderId="0" xfId="0" applyFont="1" applyFill="1" applyProtection="1">
      <protection locked="0"/>
    </xf>
    <xf numFmtId="0" fontId="45" fillId="2" borderId="25" xfId="0" applyFont="1" applyFill="1" applyBorder="1" applyAlignment="1" applyProtection="1">
      <alignment vertical="top" wrapText="1"/>
      <protection locked="0"/>
    </xf>
    <xf numFmtId="0" fontId="0" fillId="2" borderId="25" xfId="0" applyFill="1" applyBorder="1" applyProtection="1">
      <protection locked="0"/>
    </xf>
    <xf numFmtId="172" fontId="0" fillId="2" borderId="25" xfId="1" applyNumberFormat="1" applyFont="1" applyFill="1" applyBorder="1" applyProtection="1">
      <protection locked="0"/>
    </xf>
    <xf numFmtId="166" fontId="20" fillId="0" borderId="0" xfId="13" applyFont="1" applyBorder="1" applyAlignment="1" applyProtection="1">
      <alignment horizontal="left"/>
    </xf>
    <xf numFmtId="166" fontId="36" fillId="0" borderId="0" xfId="13" applyFont="1" applyBorder="1" applyAlignment="1" applyProtection="1">
      <alignment horizontal="right"/>
    </xf>
    <xf numFmtId="165" fontId="36" fillId="0" borderId="0" xfId="13" quotePrefix="1" applyNumberFormat="1" applyFont="1" applyBorder="1" applyProtection="1"/>
    <xf numFmtId="166" fontId="36" fillId="0" borderId="0" xfId="13" applyFont="1" applyBorder="1"/>
    <xf numFmtId="171" fontId="37" fillId="0" borderId="0" xfId="13" applyNumberFormat="1" applyFont="1" applyBorder="1" applyAlignment="1">
      <alignment horizontal="center" vertical="center"/>
    </xf>
    <xf numFmtId="169" fontId="36" fillId="0" borderId="0" xfId="13" applyNumberFormat="1" applyFont="1" applyBorder="1"/>
    <xf numFmtId="166" fontId="36" fillId="0" borderId="0" xfId="13" applyFont="1" applyBorder="1" applyAlignment="1" applyProtection="1"/>
    <xf numFmtId="166" fontId="19" fillId="0" borderId="0" xfId="13" applyFont="1" applyBorder="1"/>
    <xf numFmtId="166" fontId="20" fillId="0" borderId="0" xfId="13" applyFont="1" applyBorder="1" applyAlignment="1">
      <alignment horizontal="right"/>
    </xf>
    <xf numFmtId="166" fontId="74" fillId="0" borderId="0" xfId="13" applyFont="1" applyBorder="1" applyProtection="1"/>
    <xf numFmtId="166" fontId="36" fillId="0" borderId="0" xfId="13" applyFont="1" applyBorder="1" applyAlignment="1" applyProtection="1">
      <alignment horizontal="left"/>
    </xf>
    <xf numFmtId="166" fontId="36" fillId="0" borderId="0" xfId="13" applyFont="1" applyBorder="1" applyProtection="1"/>
    <xf numFmtId="166" fontId="20" fillId="0" borderId="18" xfId="13" applyFont="1" applyBorder="1" applyAlignment="1" applyProtection="1">
      <alignment horizontal="centerContinuous" vertical="top"/>
    </xf>
    <xf numFmtId="166" fontId="36" fillId="0" borderId="9" xfId="13" applyFont="1" applyBorder="1" applyAlignment="1" applyProtection="1">
      <alignment horizontal="centerContinuous"/>
    </xf>
    <xf numFmtId="165" fontId="36" fillId="0" borderId="9" xfId="13" quotePrefix="1" applyNumberFormat="1" applyFont="1" applyBorder="1" applyAlignment="1" applyProtection="1">
      <alignment horizontal="centerContinuous"/>
    </xf>
    <xf numFmtId="166" fontId="36" fillId="0" borderId="9" xfId="13" applyFont="1" applyBorder="1" applyAlignment="1">
      <alignment horizontal="centerContinuous"/>
    </xf>
    <xf numFmtId="166" fontId="52" fillId="0" borderId="15" xfId="13" applyFont="1" applyBorder="1" applyAlignment="1">
      <alignment horizontal="left" vertical="top"/>
    </xf>
    <xf numFmtId="166" fontId="36" fillId="0" borderId="8" xfId="13" applyFont="1" applyBorder="1" applyAlignment="1" applyProtection="1">
      <alignment vertical="top"/>
    </xf>
    <xf numFmtId="166" fontId="36" fillId="0" borderId="8" xfId="13" applyFont="1" applyBorder="1" applyAlignment="1">
      <alignment vertical="top"/>
    </xf>
    <xf numFmtId="166" fontId="36" fillId="0" borderId="14" xfId="13" applyFont="1" applyBorder="1" applyAlignment="1">
      <alignment vertical="top"/>
    </xf>
    <xf numFmtId="166" fontId="20" fillId="0" borderId="20" xfId="13" applyFont="1" applyBorder="1" applyAlignment="1" applyProtection="1">
      <alignment horizontal="centerContinuous" vertical="top"/>
    </xf>
    <xf numFmtId="166" fontId="36" fillId="0" borderId="0" xfId="13" applyFont="1" applyBorder="1" applyAlignment="1" applyProtection="1">
      <alignment horizontal="centerContinuous" vertical="top"/>
    </xf>
    <xf numFmtId="165" fontId="36" fillId="0" borderId="0" xfId="13" quotePrefix="1" applyNumberFormat="1" applyFont="1" applyBorder="1" applyAlignment="1" applyProtection="1">
      <alignment horizontal="centerContinuous" vertical="top"/>
    </xf>
    <xf numFmtId="166" fontId="36" fillId="0" borderId="0" xfId="13" applyFont="1" applyBorder="1" applyAlignment="1">
      <alignment horizontal="centerContinuous" vertical="top"/>
    </xf>
    <xf numFmtId="166" fontId="19" fillId="0" borderId="15" xfId="13" applyFont="1" applyBorder="1" applyAlignment="1">
      <alignment horizontal="left" vertical="center"/>
    </xf>
    <xf numFmtId="166" fontId="3" fillId="0" borderId="8" xfId="13" applyFont="1" applyBorder="1"/>
    <xf numFmtId="166" fontId="19" fillId="0" borderId="8" xfId="13" applyFont="1" applyBorder="1" applyAlignment="1">
      <alignment vertical="center"/>
    </xf>
    <xf numFmtId="166" fontId="19" fillId="0" borderId="14" xfId="13" applyFont="1" applyBorder="1" applyAlignment="1">
      <alignment vertical="center"/>
    </xf>
    <xf numFmtId="166" fontId="39" fillId="0" borderId="20" xfId="13" applyFont="1" applyBorder="1" applyAlignment="1" applyProtection="1">
      <alignment horizontal="centerContinuous" vertical="center"/>
    </xf>
    <xf numFmtId="166" fontId="40" fillId="0" borderId="0" xfId="13" applyFont="1" applyBorder="1" applyAlignment="1" applyProtection="1">
      <alignment horizontal="centerContinuous" vertical="center"/>
    </xf>
    <xf numFmtId="166" fontId="40" fillId="0" borderId="0" xfId="13" applyFont="1" applyBorder="1" applyAlignment="1">
      <alignment horizontal="centerContinuous" vertical="center"/>
    </xf>
    <xf numFmtId="166" fontId="19" fillId="0" borderId="15" xfId="13" applyFont="1" applyBorder="1" applyAlignment="1">
      <alignment horizontal="left" vertical="top"/>
    </xf>
    <xf numFmtId="166" fontId="19" fillId="0" borderId="8" xfId="13" applyFont="1" applyBorder="1" applyAlignment="1">
      <alignment vertical="top"/>
    </xf>
    <xf numFmtId="166" fontId="36" fillId="0" borderId="0" xfId="13" applyFont="1" applyProtection="1"/>
    <xf numFmtId="166" fontId="19" fillId="0" borderId="18" xfId="13" applyFont="1" applyBorder="1" applyAlignment="1">
      <alignment horizontal="left" vertical="center"/>
    </xf>
    <xf numFmtId="166" fontId="19" fillId="0" borderId="9" xfId="13" applyFont="1" applyBorder="1" applyAlignment="1">
      <alignment horizontal="center" vertical="center"/>
    </xf>
    <xf numFmtId="166" fontId="19" fillId="0" borderId="9" xfId="13" applyFont="1" applyBorder="1" applyAlignment="1">
      <alignment horizontal="left" vertical="center"/>
    </xf>
    <xf numFmtId="166" fontId="19" fillId="0" borderId="19" xfId="13" applyFont="1" applyBorder="1" applyAlignment="1">
      <alignment horizontal="center" vertical="center"/>
    </xf>
    <xf numFmtId="166" fontId="19" fillId="0" borderId="20" xfId="13" applyFont="1" applyBorder="1" applyAlignment="1">
      <alignment horizontal="left" vertical="center"/>
    </xf>
    <xf numFmtId="166" fontId="19" fillId="0" borderId="0" xfId="13" applyFont="1" applyBorder="1" applyAlignment="1">
      <alignment horizontal="center" vertical="center"/>
    </xf>
    <xf numFmtId="166" fontId="19" fillId="0" borderId="2" xfId="13" applyFont="1" applyBorder="1" applyAlignment="1">
      <alignment horizontal="center" vertical="center"/>
    </xf>
    <xf numFmtId="166" fontId="19" fillId="0" borderId="21" xfId="13" applyFont="1" applyBorder="1" applyAlignment="1">
      <alignment horizontal="center" vertical="center"/>
    </xf>
    <xf numFmtId="166" fontId="20" fillId="0" borderId="18" xfId="13" applyFont="1" applyBorder="1" applyAlignment="1" applyProtection="1">
      <alignment vertical="top"/>
    </xf>
    <xf numFmtId="166" fontId="36" fillId="0" borderId="9" xfId="13" applyFont="1" applyBorder="1" applyAlignment="1" applyProtection="1">
      <alignment vertical="top"/>
    </xf>
    <xf numFmtId="166" fontId="36" fillId="0" borderId="9" xfId="13" applyFont="1" applyBorder="1" applyAlignment="1">
      <alignment vertical="top"/>
    </xf>
    <xf numFmtId="166" fontId="36" fillId="0" borderId="19" xfId="13" applyFont="1" applyBorder="1" applyAlignment="1">
      <alignment vertical="top"/>
    </xf>
    <xf numFmtId="166" fontId="36" fillId="0" borderId="0" xfId="13" applyFont="1"/>
    <xf numFmtId="166" fontId="11" fillId="0" borderId="17" xfId="13" applyFont="1" applyBorder="1" applyAlignment="1" applyProtection="1">
      <alignment horizontal="left" vertical="center"/>
      <protection locked="0"/>
    </xf>
    <xf numFmtId="166" fontId="11" fillId="0" borderId="2" xfId="13" applyFont="1" applyBorder="1" applyAlignment="1" applyProtection="1">
      <alignment vertical="center"/>
      <protection locked="0"/>
    </xf>
    <xf numFmtId="166" fontId="11" fillId="0" borderId="2" xfId="13" applyFont="1" applyBorder="1" applyAlignment="1" applyProtection="1">
      <alignment horizontal="left" vertical="center"/>
    </xf>
    <xf numFmtId="166" fontId="11" fillId="0" borderId="2" xfId="13" applyFont="1" applyBorder="1" applyAlignment="1" applyProtection="1">
      <alignment vertical="center"/>
    </xf>
    <xf numFmtId="166" fontId="11" fillId="0" borderId="16" xfId="13" applyFont="1" applyBorder="1" applyAlignment="1" applyProtection="1">
      <alignment vertical="center"/>
    </xf>
    <xf numFmtId="166" fontId="36" fillId="0" borderId="9" xfId="13" applyFont="1" applyBorder="1" applyProtection="1"/>
    <xf numFmtId="166" fontId="36" fillId="0" borderId="9" xfId="13" applyFont="1" applyBorder="1" applyAlignment="1" applyProtection="1">
      <alignment horizontal="left"/>
    </xf>
    <xf numFmtId="166" fontId="43" fillId="0" borderId="9" xfId="13" applyFont="1" applyBorder="1" applyAlignment="1" applyProtection="1">
      <alignment horizontal="right" vertical="center"/>
      <protection locked="0"/>
    </xf>
    <xf numFmtId="166" fontId="19" fillId="0" borderId="9" xfId="13" applyFont="1" applyBorder="1" applyAlignment="1">
      <alignment vertical="top"/>
    </xf>
    <xf numFmtId="166" fontId="36" fillId="0" borderId="19" xfId="13" applyFont="1" applyBorder="1" applyAlignment="1">
      <alignment horizontal="left" vertical="top"/>
    </xf>
    <xf numFmtId="166" fontId="21" fillId="0" borderId="20" xfId="13" applyFont="1" applyBorder="1" applyAlignment="1" applyProtection="1">
      <alignment vertical="top"/>
    </xf>
    <xf numFmtId="166" fontId="43" fillId="0" borderId="0" xfId="13" applyFont="1" applyBorder="1" applyAlignment="1" applyProtection="1">
      <alignment horizontal="right" vertical="center"/>
      <protection locked="0"/>
    </xf>
    <xf numFmtId="166" fontId="36" fillId="0" borderId="0" xfId="13" applyFont="1" applyBorder="1" applyAlignment="1">
      <alignment vertical="top"/>
    </xf>
    <xf numFmtId="166" fontId="36" fillId="0" borderId="21" xfId="13" applyFont="1" applyBorder="1" applyAlignment="1">
      <alignment vertical="top"/>
    </xf>
    <xf numFmtId="166" fontId="20" fillId="0" borderId="17" xfId="13" applyFont="1" applyBorder="1" applyAlignment="1">
      <alignment horizontal="left" vertical="top"/>
    </xf>
    <xf numFmtId="166" fontId="41" fillId="0" borderId="2" xfId="13" applyFont="1" applyBorder="1" applyAlignment="1" applyProtection="1">
      <alignment horizontal="left" vertical="center"/>
    </xf>
    <xf numFmtId="166" fontId="28" fillId="0" borderId="2" xfId="13" applyFont="1" applyBorder="1" applyAlignment="1" applyProtection="1">
      <alignment horizontal="right" vertical="center"/>
      <protection locked="0"/>
    </xf>
    <xf numFmtId="166" fontId="20" fillId="0" borderId="2" xfId="13" applyFont="1" applyBorder="1" applyAlignment="1" applyProtection="1">
      <alignment horizontal="left" vertical="top"/>
    </xf>
    <xf numFmtId="166" fontId="20" fillId="0" borderId="2" xfId="13" applyFont="1" applyBorder="1" applyAlignment="1">
      <alignment horizontal="left"/>
    </xf>
    <xf numFmtId="166" fontId="36" fillId="0" borderId="2" xfId="13" applyFont="1" applyBorder="1" applyAlignment="1" applyProtection="1">
      <alignment horizontal="right" vertical="center"/>
      <protection locked="0"/>
    </xf>
    <xf numFmtId="166" fontId="28" fillId="0" borderId="2" xfId="13" applyFont="1" applyBorder="1" applyAlignment="1" applyProtection="1">
      <alignment vertical="center"/>
      <protection locked="0"/>
    </xf>
    <xf numFmtId="166" fontId="28" fillId="0" borderId="2" xfId="13" applyFont="1" applyBorder="1" applyAlignment="1" applyProtection="1">
      <alignment vertical="center"/>
    </xf>
    <xf numFmtId="166" fontId="28" fillId="0" borderId="2" xfId="13" applyFont="1" applyBorder="1" applyAlignment="1" applyProtection="1">
      <alignment horizontal="right" vertical="center"/>
    </xf>
    <xf numFmtId="166" fontId="28" fillId="0" borderId="16" xfId="13" applyFont="1" applyBorder="1" applyAlignment="1" applyProtection="1">
      <alignment vertical="center"/>
    </xf>
    <xf numFmtId="166" fontId="52" fillId="0" borderId="15" xfId="13" applyFont="1" applyBorder="1" applyAlignment="1" applyProtection="1">
      <alignment horizontal="left" vertical="center"/>
    </xf>
    <xf numFmtId="166" fontId="75" fillId="0" borderId="8" xfId="13" applyFont="1" applyBorder="1" applyAlignment="1" applyProtection="1">
      <alignment horizontal="left" vertical="center"/>
    </xf>
    <xf numFmtId="166" fontId="52" fillId="0" borderId="0" xfId="13" applyFont="1" applyBorder="1" applyAlignment="1" applyProtection="1">
      <alignment horizontal="left" vertical="center"/>
    </xf>
    <xf numFmtId="166" fontId="40" fillId="0" borderId="0" xfId="13" applyFont="1" applyBorder="1" applyAlignment="1" applyProtection="1">
      <alignment horizontal="left" vertical="center"/>
    </xf>
    <xf numFmtId="166" fontId="40" fillId="0" borderId="14" xfId="13" applyFont="1" applyBorder="1" applyAlignment="1" applyProtection="1">
      <alignment horizontal="centerContinuous" vertical="center"/>
    </xf>
    <xf numFmtId="166" fontId="20" fillId="0" borderId="18" xfId="13" applyFont="1" applyBorder="1" applyAlignment="1" applyProtection="1">
      <alignment horizontal="left" vertical="top"/>
    </xf>
    <xf numFmtId="166" fontId="36" fillId="0" borderId="9" xfId="13" applyFont="1" applyBorder="1" applyAlignment="1" applyProtection="1">
      <alignment horizontal="left" vertical="top"/>
    </xf>
    <xf numFmtId="166" fontId="50" fillId="0" borderId="9" xfId="13" applyFont="1" applyBorder="1" applyAlignment="1">
      <alignment horizontal="right" vertical="top"/>
    </xf>
    <xf numFmtId="166" fontId="20" fillId="0" borderId="9" xfId="13" applyFont="1" applyFill="1" applyBorder="1" applyAlignment="1">
      <alignment vertical="top"/>
    </xf>
    <xf numFmtId="166" fontId="11" fillId="0" borderId="9" xfId="13" applyFont="1" applyFill="1" applyBorder="1" applyAlignment="1">
      <alignment vertical="top"/>
    </xf>
    <xf numFmtId="166" fontId="11" fillId="0" borderId="19" xfId="13" applyFont="1" applyFill="1" applyBorder="1" applyAlignment="1">
      <alignment vertical="top"/>
    </xf>
    <xf numFmtId="166" fontId="36" fillId="0" borderId="0" xfId="13" applyFont="1" applyAlignment="1" applyProtection="1">
      <alignment horizontal="left"/>
    </xf>
    <xf numFmtId="166" fontId="11" fillId="0" borderId="17" xfId="13" applyFont="1" applyBorder="1" applyAlignment="1" applyProtection="1">
      <alignment vertical="center"/>
    </xf>
    <xf numFmtId="166" fontId="44" fillId="0" borderId="2" xfId="13" applyFont="1" applyBorder="1" applyAlignment="1" applyProtection="1">
      <alignment vertical="center"/>
    </xf>
    <xf numFmtId="166" fontId="11" fillId="0" borderId="17" xfId="13" applyFont="1" applyBorder="1" applyAlignment="1" applyProtection="1">
      <alignment vertical="center"/>
      <protection locked="0"/>
    </xf>
    <xf numFmtId="166" fontId="11" fillId="0" borderId="2" xfId="13" applyFont="1" applyBorder="1" applyAlignment="1" applyProtection="1"/>
    <xf numFmtId="166" fontId="44" fillId="0" borderId="2" xfId="13" applyFont="1" applyBorder="1" applyAlignment="1" applyProtection="1"/>
    <xf numFmtId="166" fontId="76" fillId="0" borderId="2" xfId="13" applyFont="1" applyFill="1" applyBorder="1" applyAlignment="1" applyProtection="1">
      <alignment horizontal="centerContinuous"/>
      <protection locked="0"/>
    </xf>
    <xf numFmtId="166" fontId="45" fillId="0" borderId="2" xfId="13" applyFont="1" applyFill="1" applyBorder="1" applyAlignment="1" applyProtection="1">
      <alignment horizontal="centerContinuous"/>
      <protection locked="0"/>
    </xf>
    <xf numFmtId="166" fontId="11" fillId="0" borderId="2" xfId="13" applyFont="1" applyFill="1" applyBorder="1" applyAlignment="1" applyProtection="1">
      <alignment horizontal="centerContinuous"/>
    </xf>
    <xf numFmtId="166" fontId="11" fillId="0" borderId="16" xfId="13" applyFont="1" applyFill="1" applyBorder="1" applyAlignment="1" applyProtection="1">
      <alignment horizontal="centerContinuous"/>
    </xf>
    <xf numFmtId="166" fontId="20" fillId="0" borderId="0" xfId="13" applyFont="1" applyBorder="1" applyAlignment="1">
      <alignment vertical="top"/>
    </xf>
    <xf numFmtId="166" fontId="36" fillId="0" borderId="0" xfId="13" applyFont="1" applyBorder="1" applyAlignment="1" applyProtection="1">
      <alignment horizontal="left" vertical="top"/>
    </xf>
    <xf numFmtId="166" fontId="20" fillId="0" borderId="19" xfId="13" applyFont="1" applyBorder="1" applyAlignment="1">
      <alignment vertical="top"/>
    </xf>
    <xf numFmtId="166" fontId="77" fillId="0" borderId="2" xfId="13" applyFont="1" applyBorder="1" applyAlignment="1" applyProtection="1">
      <alignment vertical="center"/>
    </xf>
    <xf numFmtId="166" fontId="44" fillId="0" borderId="16" xfId="13" applyFont="1" applyBorder="1" applyAlignment="1" applyProtection="1">
      <alignment vertical="center"/>
    </xf>
    <xf numFmtId="166" fontId="11" fillId="0" borderId="0" xfId="13" applyFont="1" applyBorder="1" applyAlignment="1" applyProtection="1">
      <alignment vertical="center"/>
      <protection locked="0"/>
    </xf>
    <xf numFmtId="166" fontId="11" fillId="0" borderId="21" xfId="13" applyFont="1" applyBorder="1" applyAlignment="1" applyProtection="1">
      <alignment vertical="center"/>
      <protection locked="0"/>
    </xf>
    <xf numFmtId="166" fontId="11" fillId="0" borderId="0" xfId="13" applyFont="1" applyBorder="1" applyAlignment="1" applyProtection="1">
      <alignment horizontal="left" vertical="center"/>
      <protection locked="0"/>
    </xf>
    <xf numFmtId="166" fontId="11" fillId="0" borderId="2" xfId="13" applyFont="1" applyBorder="1" applyAlignment="1" applyProtection="1">
      <alignment horizontal="left" vertical="center"/>
      <protection locked="0"/>
    </xf>
    <xf numFmtId="166" fontId="44" fillId="0" borderId="2" xfId="13" applyFont="1" applyBorder="1" applyAlignment="1" applyProtection="1">
      <alignment horizontal="left" vertical="center"/>
    </xf>
    <xf numFmtId="166" fontId="11" fillId="0" borderId="9" xfId="13" applyFont="1" applyBorder="1" applyAlignment="1">
      <alignment vertical="top"/>
    </xf>
    <xf numFmtId="166" fontId="11" fillId="0" borderId="19" xfId="13" applyFont="1" applyBorder="1" applyAlignment="1">
      <alignment vertical="top"/>
    </xf>
    <xf numFmtId="166" fontId="44" fillId="0" borderId="2" xfId="13" applyFont="1" applyBorder="1" applyAlignment="1" applyProtection="1">
      <alignment horizontal="left" vertical="center"/>
      <protection locked="0"/>
    </xf>
    <xf numFmtId="166" fontId="11" fillId="0" borderId="16" xfId="13" applyFont="1" applyBorder="1" applyAlignment="1" applyProtection="1">
      <alignment vertical="center"/>
      <protection locked="0"/>
    </xf>
    <xf numFmtId="166" fontId="20" fillId="0" borderId="0" xfId="13" applyFont="1" applyBorder="1" applyAlignment="1" applyProtection="1">
      <alignment vertical="center"/>
    </xf>
    <xf numFmtId="166" fontId="44" fillId="0" borderId="0" xfId="13" applyFont="1" applyBorder="1" applyAlignment="1" applyProtection="1">
      <alignment vertical="center"/>
      <protection locked="0"/>
    </xf>
    <xf numFmtId="166" fontId="20" fillId="0" borderId="17" xfId="13" applyFont="1" applyBorder="1" applyAlignment="1" applyProtection="1">
      <alignment horizontal="left" vertical="center"/>
    </xf>
    <xf numFmtId="166" fontId="11" fillId="0" borderId="2" xfId="13" applyFont="1" applyBorder="1" applyAlignment="1">
      <alignment horizontal="left" vertical="top"/>
    </xf>
    <xf numFmtId="166" fontId="11" fillId="0" borderId="2" xfId="13" applyFont="1" applyBorder="1" applyAlignment="1" applyProtection="1">
      <alignment horizontal="left" vertical="top"/>
      <protection locked="0"/>
    </xf>
    <xf numFmtId="166" fontId="11" fillId="0" borderId="2" xfId="13" applyFont="1" applyBorder="1" applyAlignment="1" applyProtection="1">
      <alignment horizontal="left" vertical="top"/>
    </xf>
    <xf numFmtId="166" fontId="20" fillId="0" borderId="2" xfId="13" applyFont="1" applyBorder="1" applyAlignment="1">
      <alignment horizontal="left" vertical="center"/>
    </xf>
    <xf numFmtId="166" fontId="19" fillId="0" borderId="2" xfId="13" applyFont="1" applyBorder="1" applyAlignment="1">
      <alignment vertical="top"/>
    </xf>
    <xf numFmtId="166" fontId="11" fillId="0" borderId="16" xfId="13" applyFont="1" applyBorder="1" applyAlignment="1">
      <alignment vertical="top"/>
    </xf>
    <xf numFmtId="166" fontId="20" fillId="0" borderId="18" xfId="13" applyFont="1" applyFill="1" applyBorder="1" applyAlignment="1" applyProtection="1">
      <alignment horizontal="left" vertical="top"/>
    </xf>
    <xf numFmtId="166" fontId="36" fillId="0" borderId="0" xfId="13" applyFont="1" applyFill="1" applyBorder="1" applyAlignment="1" applyProtection="1">
      <alignment horizontal="left"/>
    </xf>
    <xf numFmtId="166" fontId="19" fillId="0" borderId="20" xfId="13" applyFont="1" applyFill="1" applyBorder="1" applyAlignment="1">
      <alignment vertical="center"/>
    </xf>
    <xf numFmtId="166" fontId="36" fillId="0" borderId="0" xfId="13" applyFont="1" applyFill="1" applyBorder="1" applyAlignment="1"/>
    <xf numFmtId="166" fontId="19" fillId="0" borderId="9" xfId="13" applyFont="1" applyFill="1" applyBorder="1" applyAlignment="1">
      <alignment horizontal="left" vertical="top"/>
    </xf>
    <xf numFmtId="166" fontId="20" fillId="0" borderId="18" xfId="13" applyFont="1" applyFill="1" applyBorder="1" applyAlignment="1">
      <alignment vertical="center"/>
    </xf>
    <xf numFmtId="166" fontId="20" fillId="0" borderId="9" xfId="13" applyFont="1" applyFill="1" applyBorder="1" applyAlignment="1" applyProtection="1">
      <alignment vertical="center"/>
    </xf>
    <xf numFmtId="166" fontId="38" fillId="0" borderId="19" xfId="13" applyFont="1" applyFill="1" applyBorder="1" applyAlignment="1"/>
    <xf numFmtId="166" fontId="20" fillId="0" borderId="17" xfId="13" applyFont="1" applyFill="1" applyBorder="1" applyAlignment="1" applyProtection="1">
      <alignment horizontal="left" vertical="center"/>
    </xf>
    <xf numFmtId="166" fontId="20" fillId="0" borderId="2" xfId="13" applyFont="1" applyFill="1" applyBorder="1" applyAlignment="1" applyProtection="1">
      <alignment horizontal="left" vertical="center"/>
    </xf>
    <xf numFmtId="166" fontId="36" fillId="0" borderId="2" xfId="13" applyFont="1" applyFill="1" applyBorder="1" applyAlignment="1">
      <alignment vertical="top"/>
    </xf>
    <xf numFmtId="166" fontId="36" fillId="0" borderId="2" xfId="13" applyFont="1" applyFill="1" applyBorder="1"/>
    <xf numFmtId="166" fontId="19" fillId="0" borderId="2" xfId="13" applyFont="1" applyFill="1" applyBorder="1" applyAlignment="1">
      <alignment horizontal="left" vertical="center"/>
    </xf>
    <xf numFmtId="166" fontId="20" fillId="0" borderId="17" xfId="13" applyFont="1" applyFill="1" applyBorder="1" applyAlignment="1" applyProtection="1">
      <alignment horizontal="left" vertical="center"/>
      <protection locked="0"/>
    </xf>
    <xf numFmtId="166" fontId="20" fillId="0" borderId="2" xfId="13" applyFont="1" applyFill="1" applyBorder="1" applyAlignment="1">
      <alignment horizontal="left" vertical="center"/>
    </xf>
    <xf numFmtId="166" fontId="20" fillId="0" borderId="2" xfId="13" applyFont="1" applyFill="1" applyBorder="1" applyAlignment="1" applyProtection="1">
      <alignment vertical="center"/>
    </xf>
    <xf numFmtId="166" fontId="20" fillId="0" borderId="16" xfId="13" applyFont="1" applyFill="1" applyBorder="1" applyAlignment="1">
      <alignment vertical="top"/>
    </xf>
    <xf numFmtId="166" fontId="19" fillId="0" borderId="9" xfId="13" applyFont="1" applyFill="1" applyBorder="1" applyAlignment="1" applyProtection="1">
      <alignment vertical="center"/>
    </xf>
    <xf numFmtId="166" fontId="20" fillId="0" borderId="18" xfId="13" applyFont="1" applyFill="1" applyBorder="1" applyAlignment="1" applyProtection="1">
      <alignment vertical="center"/>
    </xf>
    <xf numFmtId="166" fontId="20" fillId="0" borderId="9" xfId="13" applyFont="1" applyFill="1" applyBorder="1" applyAlignment="1">
      <alignment vertical="center"/>
    </xf>
    <xf numFmtId="166" fontId="36" fillId="0" borderId="2" xfId="13" applyFont="1" applyFill="1" applyBorder="1" applyAlignment="1" applyProtection="1">
      <alignment horizontal="left" vertical="center"/>
    </xf>
    <xf numFmtId="166" fontId="20" fillId="0" borderId="17" xfId="13" applyFont="1" applyFill="1" applyBorder="1" applyAlignment="1" applyProtection="1">
      <alignment vertical="center"/>
    </xf>
    <xf numFmtId="166" fontId="20" fillId="0" borderId="2" xfId="13" applyFont="1" applyFill="1" applyBorder="1" applyAlignment="1">
      <alignment vertical="center"/>
    </xf>
    <xf numFmtId="166" fontId="20" fillId="0" borderId="15" xfId="13" applyFont="1" applyFill="1" applyBorder="1" applyAlignment="1" applyProtection="1">
      <alignment horizontal="left" vertical="center"/>
      <protection locked="0"/>
    </xf>
    <xf numFmtId="166" fontId="20" fillId="0" borderId="8" xfId="13" applyFont="1" applyFill="1" applyBorder="1" applyAlignment="1">
      <alignment horizontal="left" vertical="center"/>
    </xf>
    <xf numFmtId="166" fontId="20" fillId="0" borderId="8" xfId="13" applyFont="1" applyFill="1" applyBorder="1" applyAlignment="1" applyProtection="1">
      <alignment horizontal="left" vertical="center"/>
      <protection locked="0"/>
    </xf>
    <xf numFmtId="166" fontId="3" fillId="0" borderId="8" xfId="13" applyFont="1" applyFill="1" applyBorder="1" applyAlignment="1" applyProtection="1">
      <alignment horizontal="left" vertical="center"/>
      <protection locked="0"/>
    </xf>
    <xf numFmtId="166" fontId="11" fillId="0" borderId="8" xfId="13" applyFont="1" applyFill="1" applyBorder="1" applyAlignment="1">
      <alignment horizontal="center" vertical="center"/>
    </xf>
    <xf numFmtId="166" fontId="34" fillId="0" borderId="8" xfId="13" applyFill="1" applyBorder="1"/>
    <xf numFmtId="166" fontId="34" fillId="0" borderId="14" xfId="13" applyFill="1" applyBorder="1"/>
    <xf numFmtId="166" fontId="34" fillId="0" borderId="0" xfId="13" applyFill="1"/>
    <xf numFmtId="166" fontId="78" fillId="0" borderId="0" xfId="13" applyFont="1" applyFill="1" applyAlignment="1">
      <alignment horizontal="right" vertical="center"/>
    </xf>
    <xf numFmtId="166" fontId="40" fillId="0" borderId="0" xfId="13" applyFont="1" applyFill="1" applyAlignment="1">
      <alignment horizontal="centerContinuous" vertical="center"/>
    </xf>
    <xf numFmtId="166" fontId="36" fillId="0" borderId="0" xfId="13" applyFont="1" applyFill="1" applyAlignment="1">
      <alignment vertical="center"/>
    </xf>
    <xf numFmtId="166" fontId="20" fillId="0" borderId="20" xfId="13" applyFont="1" applyBorder="1" applyAlignment="1" applyProtection="1">
      <alignment horizontal="left" vertical="top"/>
    </xf>
    <xf numFmtId="166" fontId="20" fillId="0" borderId="21" xfId="13" applyFont="1" applyBorder="1" applyAlignment="1">
      <alignment vertical="top"/>
    </xf>
    <xf numFmtId="166" fontId="20" fillId="0" borderId="20" xfId="13" applyFont="1" applyBorder="1" applyAlignment="1">
      <alignment vertical="top"/>
    </xf>
    <xf numFmtId="166" fontId="36" fillId="0" borderId="21" xfId="13" applyFont="1" applyBorder="1"/>
    <xf numFmtId="166" fontId="40" fillId="0" borderId="21" xfId="13" applyFont="1" applyBorder="1" applyAlignment="1">
      <alignment horizontal="center"/>
    </xf>
    <xf numFmtId="166" fontId="36" fillId="0" borderId="0" xfId="13" applyFont="1" applyAlignment="1" applyProtection="1">
      <alignment horizontal="right"/>
    </xf>
    <xf numFmtId="166" fontId="19" fillId="0" borderId="0" xfId="13" applyFont="1" applyBorder="1" applyAlignment="1">
      <alignment vertical="center"/>
    </xf>
    <xf numFmtId="37" fontId="79" fillId="0" borderId="0" xfId="13" applyNumberFormat="1" applyFont="1" applyProtection="1"/>
    <xf numFmtId="166" fontId="36" fillId="0" borderId="0" xfId="13" quotePrefix="1" applyFont="1" applyBorder="1" applyAlignment="1" applyProtection="1">
      <alignment horizontal="left" vertical="top"/>
    </xf>
    <xf numFmtId="166" fontId="20" fillId="0" borderId="21" xfId="13" quotePrefix="1" applyFont="1" applyBorder="1" applyAlignment="1">
      <alignment vertical="top"/>
    </xf>
    <xf numFmtId="166" fontId="20" fillId="0" borderId="20" xfId="13" quotePrefix="1" applyFont="1" applyBorder="1" applyAlignment="1">
      <alignment vertical="top"/>
    </xf>
    <xf numFmtId="166" fontId="36" fillId="0" borderId="0" xfId="13" quotePrefix="1" applyFont="1" applyBorder="1" applyAlignment="1">
      <alignment vertical="top"/>
    </xf>
    <xf numFmtId="166" fontId="40" fillId="0" borderId="21" xfId="13" applyFont="1" applyBorder="1" applyAlignment="1">
      <alignment horizontal="center" vertical="top"/>
    </xf>
    <xf numFmtId="166" fontId="36" fillId="0" borderId="0" xfId="13" applyFont="1" applyAlignment="1" applyProtection="1">
      <alignment horizontal="right" vertical="top"/>
    </xf>
    <xf numFmtId="37" fontId="79" fillId="0" borderId="0" xfId="13" applyNumberFormat="1" applyFont="1" applyAlignment="1" applyProtection="1">
      <alignment vertical="top"/>
    </xf>
    <xf numFmtId="166" fontId="36" fillId="0" borderId="0" xfId="13" applyFont="1" applyAlignment="1" applyProtection="1">
      <alignment horizontal="left" vertical="top"/>
    </xf>
    <xf numFmtId="166" fontId="36" fillId="0" borderId="0" xfId="13" applyFont="1" applyAlignment="1">
      <alignment vertical="top"/>
    </xf>
    <xf numFmtId="166" fontId="19" fillId="0" borderId="20" xfId="13" applyFont="1" applyBorder="1" applyAlignment="1" applyProtection="1">
      <alignment horizontal="left" vertical="top"/>
    </xf>
    <xf numFmtId="166" fontId="38" fillId="0" borderId="0" xfId="13" applyFont="1" applyBorder="1" applyAlignment="1" applyProtection="1">
      <alignment horizontal="left" vertical="top"/>
    </xf>
    <xf numFmtId="166" fontId="19" fillId="0" borderId="20" xfId="13" applyFont="1" applyBorder="1" applyAlignment="1">
      <alignment horizontal="left" vertical="top"/>
    </xf>
    <xf numFmtId="166" fontId="38" fillId="0" borderId="0" xfId="13" applyFont="1" applyBorder="1" applyAlignment="1">
      <alignment vertical="top"/>
    </xf>
    <xf numFmtId="166" fontId="19" fillId="0" borderId="21" xfId="13" applyFont="1" applyBorder="1" applyAlignment="1">
      <alignment vertical="top"/>
    </xf>
    <xf numFmtId="166" fontId="19" fillId="0" borderId="18" xfId="13" applyFont="1" applyBorder="1" applyAlignment="1">
      <alignment vertical="top"/>
    </xf>
    <xf numFmtId="166" fontId="38" fillId="0" borderId="19" xfId="13" applyFont="1" applyBorder="1" applyAlignment="1">
      <alignment vertical="top"/>
    </xf>
    <xf numFmtId="166" fontId="38" fillId="0" borderId="9" xfId="13" applyFont="1" applyBorder="1" applyAlignment="1">
      <alignment vertical="top"/>
    </xf>
    <xf numFmtId="165" fontId="11" fillId="0" borderId="17" xfId="13" applyNumberFormat="1" applyFont="1" applyBorder="1" applyAlignment="1">
      <alignment horizontal="centerContinuous" vertical="top"/>
    </xf>
    <xf numFmtId="165" fontId="11" fillId="0" borderId="2" xfId="13" applyNumberFormat="1" applyFont="1" applyBorder="1" applyAlignment="1" applyProtection="1">
      <alignment horizontal="centerContinuous" vertical="top"/>
      <protection locked="0"/>
    </xf>
    <xf numFmtId="165" fontId="11" fillId="0" borderId="17" xfId="13" applyNumberFormat="1" applyFont="1" applyBorder="1" applyAlignment="1" applyProtection="1">
      <alignment horizontal="centerContinuous" vertical="top"/>
      <protection locked="0"/>
    </xf>
    <xf numFmtId="165" fontId="11" fillId="0" borderId="2" xfId="13" applyNumberFormat="1" applyFont="1" applyBorder="1" applyAlignment="1">
      <alignment horizontal="centerContinuous" vertical="top"/>
    </xf>
    <xf numFmtId="3" fontId="11" fillId="0" borderId="16" xfId="13" applyNumberFormat="1" applyFont="1" applyBorder="1" applyAlignment="1" applyProtection="1">
      <alignment horizontal="centerContinuous"/>
    </xf>
    <xf numFmtId="3" fontId="11" fillId="0" borderId="17" xfId="13" applyNumberFormat="1" applyFont="1" applyBorder="1" applyAlignment="1" applyProtection="1">
      <alignment horizontal="centerContinuous" vertical="center"/>
    </xf>
    <xf numFmtId="166" fontId="44" fillId="0" borderId="0" xfId="13" applyFont="1" applyAlignment="1">
      <alignment vertical="center"/>
    </xf>
    <xf numFmtId="166" fontId="50" fillId="0" borderId="20" xfId="13" applyFont="1" applyBorder="1" applyAlignment="1" applyProtection="1">
      <alignment horizontal="left"/>
    </xf>
    <xf numFmtId="166" fontId="11" fillId="0" borderId="0" xfId="13" applyFont="1" applyBorder="1"/>
    <xf numFmtId="166" fontId="20" fillId="0" borderId="20" xfId="13" applyFont="1" applyBorder="1" applyAlignment="1" applyProtection="1">
      <alignment horizontal="left" vertical="center"/>
    </xf>
    <xf numFmtId="166" fontId="28" fillId="0" borderId="0" xfId="13" applyFont="1" applyBorder="1" applyAlignment="1" applyProtection="1">
      <alignment horizontal="left" vertical="center"/>
      <protection locked="0"/>
    </xf>
    <xf numFmtId="166" fontId="3" fillId="0" borderId="0" xfId="13" applyFont="1" applyBorder="1" applyAlignment="1" applyProtection="1">
      <alignment vertical="center"/>
      <protection locked="0"/>
    </xf>
    <xf numFmtId="166" fontId="20" fillId="0" borderId="0" xfId="13" applyFont="1" applyBorder="1" applyAlignment="1">
      <alignment horizontal="left"/>
    </xf>
    <xf numFmtId="166" fontId="20" fillId="0" borderId="0" xfId="13" applyFont="1" applyBorder="1" applyAlignment="1" applyProtection="1">
      <alignment horizontal="left" vertical="center"/>
      <protection locked="0"/>
    </xf>
    <xf numFmtId="166" fontId="19" fillId="0" borderId="0" xfId="13" applyNumberFormat="1" applyFont="1" applyBorder="1" applyAlignment="1">
      <alignment horizontal="left"/>
    </xf>
    <xf numFmtId="166" fontId="20" fillId="0" borderId="0" xfId="13" applyFont="1" applyBorder="1"/>
    <xf numFmtId="166" fontId="3" fillId="0" borderId="0" xfId="13" applyFont="1" applyBorder="1" applyAlignment="1" applyProtection="1">
      <alignment horizontal="left" vertical="center"/>
      <protection locked="0"/>
    </xf>
    <xf numFmtId="166" fontId="34" fillId="0" borderId="0" xfId="13"/>
    <xf numFmtId="166" fontId="20" fillId="0" borderId="20" xfId="13" applyFont="1" applyBorder="1" applyAlignment="1">
      <alignment horizontal="left" vertical="center"/>
    </xf>
    <xf numFmtId="165" fontId="11" fillId="0" borderId="0" xfId="13" applyNumberFormat="1" applyFont="1" applyBorder="1" applyAlignment="1" applyProtection="1">
      <alignment horizontal="left" vertical="center"/>
      <protection locked="0"/>
    </xf>
    <xf numFmtId="166" fontId="19" fillId="0" borderId="0" xfId="13" applyFont="1" applyBorder="1" applyAlignment="1" applyProtection="1">
      <alignment horizontal="left"/>
    </xf>
    <xf numFmtId="166" fontId="19" fillId="0" borderId="0" xfId="13" applyFont="1" applyBorder="1" applyAlignment="1">
      <alignment horizontal="left"/>
    </xf>
    <xf numFmtId="166" fontId="18" fillId="0" borderId="0" xfId="13" applyFont="1" applyBorder="1" applyAlignment="1">
      <alignment horizontal="centerContinuous"/>
    </xf>
    <xf numFmtId="166" fontId="18" fillId="0" borderId="0" xfId="13" applyFont="1" applyBorder="1" applyAlignment="1" applyProtection="1">
      <alignment horizontal="left"/>
    </xf>
    <xf numFmtId="37" fontId="80" fillId="0" borderId="21" xfId="13" applyNumberFormat="1" applyFont="1" applyBorder="1" applyProtection="1"/>
    <xf numFmtId="166" fontId="11" fillId="0" borderId="20" xfId="13" applyFont="1" applyBorder="1" applyAlignment="1" applyProtection="1">
      <alignment horizontal="left" vertical="center"/>
    </xf>
    <xf numFmtId="166" fontId="18" fillId="0" borderId="21" xfId="13" applyFont="1" applyBorder="1"/>
    <xf numFmtId="166" fontId="36" fillId="0" borderId="2" xfId="13" applyFont="1" applyBorder="1" applyAlignment="1">
      <alignment vertical="center"/>
    </xf>
    <xf numFmtId="166" fontId="20" fillId="0" borderId="2" xfId="13" applyFont="1" applyBorder="1" applyAlignment="1">
      <alignment vertical="center"/>
    </xf>
    <xf numFmtId="170" fontId="41" fillId="0" borderId="2" xfId="13" applyNumberFormat="1" applyFont="1" applyBorder="1" applyAlignment="1" applyProtection="1">
      <alignment horizontal="right" vertical="center"/>
    </xf>
    <xf numFmtId="170" fontId="41" fillId="0" borderId="16" xfId="13" applyNumberFormat="1" applyFont="1" applyBorder="1" applyAlignment="1" applyProtection="1">
      <alignment horizontal="left" vertical="center"/>
      <protection locked="0"/>
    </xf>
    <xf numFmtId="166" fontId="44" fillId="0" borderId="0" xfId="13" applyFont="1" applyBorder="1" applyAlignment="1" applyProtection="1">
      <alignment horizontal="left" vertical="center"/>
      <protection locked="0"/>
    </xf>
    <xf numFmtId="166" fontId="19" fillId="0" borderId="9" xfId="13" applyFont="1" applyBorder="1" applyAlignment="1">
      <alignment horizontal="centerContinuous"/>
    </xf>
    <xf numFmtId="166" fontId="36" fillId="0" borderId="21" xfId="13" applyFont="1" applyBorder="1" applyAlignment="1">
      <alignment horizontal="centerContinuous"/>
    </xf>
    <xf numFmtId="166" fontId="36" fillId="0" borderId="0" xfId="13" applyFont="1" applyBorder="1" applyAlignment="1">
      <alignment horizontal="centerContinuous"/>
    </xf>
    <xf numFmtId="166" fontId="44" fillId="0" borderId="17" xfId="13" applyFont="1" applyBorder="1" applyAlignment="1" applyProtection="1">
      <alignment horizontal="left" vertical="center"/>
    </xf>
    <xf numFmtId="166" fontId="20" fillId="0" borderId="17" xfId="13" applyFont="1" applyBorder="1" applyAlignment="1" applyProtection="1">
      <alignment horizontal="left"/>
    </xf>
    <xf numFmtId="166" fontId="28" fillId="0" borderId="2" xfId="13" applyFont="1" applyBorder="1" applyAlignment="1" applyProtection="1">
      <alignment horizontal="centerContinuous" vertical="center"/>
    </xf>
    <xf numFmtId="166" fontId="28" fillId="0" borderId="2" xfId="13" quotePrefix="1" applyFont="1" applyBorder="1" applyAlignment="1" applyProtection="1">
      <alignment horizontal="right" vertical="center"/>
    </xf>
    <xf numFmtId="166" fontId="20" fillId="0" borderId="16" xfId="13" applyFont="1" applyBorder="1" applyAlignment="1" applyProtection="1">
      <alignment horizontal="left" vertical="center"/>
      <protection locked="0"/>
    </xf>
    <xf numFmtId="166" fontId="20" fillId="0" borderId="17" xfId="13" applyFont="1" applyBorder="1" applyAlignment="1" applyProtection="1">
      <alignment horizontal="left" vertical="top"/>
      <protection locked="0"/>
    </xf>
    <xf numFmtId="166" fontId="11" fillId="0" borderId="2" xfId="13" applyFont="1" applyBorder="1" applyAlignment="1">
      <alignment horizontal="centerContinuous" vertical="center"/>
    </xf>
    <xf numFmtId="166" fontId="11" fillId="0" borderId="2" xfId="13" applyFont="1" applyBorder="1" applyAlignment="1" applyProtection="1">
      <alignment horizontal="centerContinuous" vertical="center"/>
      <protection locked="0"/>
    </xf>
    <xf numFmtId="166" fontId="28" fillId="0" borderId="16" xfId="13" applyFont="1" applyBorder="1" applyAlignment="1">
      <alignment horizontal="centerContinuous" vertical="center"/>
    </xf>
    <xf numFmtId="166" fontId="40" fillId="0" borderId="0" xfId="13" applyFont="1" applyBorder="1"/>
    <xf numFmtId="166" fontId="19" fillId="0" borderId="20" xfId="13" applyFont="1" applyBorder="1" applyAlignment="1">
      <alignment vertical="top"/>
    </xf>
    <xf numFmtId="166" fontId="19" fillId="0" borderId="20" xfId="13" applyFont="1" applyFill="1" applyBorder="1" applyAlignment="1">
      <alignment vertical="top"/>
    </xf>
    <xf numFmtId="166" fontId="11" fillId="0" borderId="0" xfId="13" applyFont="1" applyFill="1" applyBorder="1" applyAlignment="1" applyProtection="1">
      <alignment vertical="center"/>
      <protection locked="0"/>
    </xf>
    <xf numFmtId="166" fontId="11" fillId="0" borderId="20" xfId="13" applyFont="1" applyFill="1" applyBorder="1"/>
    <xf numFmtId="166" fontId="19" fillId="0" borderId="20" xfId="13" applyFont="1" applyFill="1" applyBorder="1"/>
    <xf numFmtId="166" fontId="28" fillId="0" borderId="0" xfId="13" applyFont="1" applyFill="1" applyBorder="1" applyAlignment="1" applyProtection="1">
      <alignment horizontal="left" vertical="center"/>
      <protection locked="0"/>
    </xf>
    <xf numFmtId="166" fontId="19" fillId="0" borderId="0" xfId="13" applyFont="1" applyBorder="1" applyAlignment="1" applyProtection="1">
      <alignment horizontal="right" vertical="center"/>
      <protection locked="0"/>
    </xf>
    <xf numFmtId="166" fontId="28" fillId="0" borderId="0" xfId="13" applyFont="1" applyBorder="1" applyAlignment="1" applyProtection="1">
      <alignment horizontal="center" vertical="center"/>
      <protection locked="0"/>
    </xf>
    <xf numFmtId="166" fontId="19" fillId="0" borderId="20" xfId="13" applyFont="1" applyFill="1" applyBorder="1" applyAlignment="1">
      <alignment horizontal="left" wrapText="1"/>
    </xf>
    <xf numFmtId="0" fontId="28" fillId="0" borderId="0" xfId="14" applyFont="1"/>
    <xf numFmtId="166" fontId="36" fillId="0" borderId="22" xfId="13" applyFont="1" applyBorder="1" applyAlignment="1">
      <alignment vertical="top"/>
    </xf>
    <xf numFmtId="166" fontId="36" fillId="0" borderId="20" xfId="13" applyFont="1" applyBorder="1"/>
    <xf numFmtId="166" fontId="51" fillId="0" borderId="20" xfId="13" applyFont="1" applyBorder="1" applyAlignment="1">
      <alignment horizontal="left" vertical="center"/>
    </xf>
    <xf numFmtId="166" fontId="36" fillId="0" borderId="0" xfId="13" applyFont="1" applyBorder="1" applyAlignment="1" applyProtection="1">
      <alignment vertical="center"/>
    </xf>
    <xf numFmtId="165" fontId="11" fillId="0" borderId="23" xfId="13" quotePrefix="1" applyNumberFormat="1" applyFont="1" applyBorder="1" applyAlignment="1">
      <alignment horizontal="center"/>
    </xf>
    <xf numFmtId="166" fontId="11" fillId="0" borderId="20" xfId="13" applyFont="1" applyBorder="1" applyProtection="1"/>
    <xf numFmtId="166" fontId="11" fillId="0" borderId="0" xfId="13" applyFont="1" applyBorder="1" applyProtection="1"/>
    <xf numFmtId="165" fontId="11" fillId="0" borderId="23" xfId="13" quotePrefix="1" applyNumberFormat="1" applyFont="1" applyBorder="1" applyAlignment="1" applyProtection="1">
      <alignment horizontal="center"/>
      <protection locked="0"/>
    </xf>
    <xf numFmtId="166" fontId="36" fillId="0" borderId="17" xfId="13" applyFont="1" applyBorder="1"/>
    <xf numFmtId="166" fontId="36" fillId="0" borderId="2" xfId="13" applyFont="1" applyBorder="1"/>
    <xf numFmtId="166" fontId="36" fillId="0" borderId="17" xfId="13" applyFont="1" applyBorder="1" applyProtection="1"/>
    <xf numFmtId="166" fontId="36" fillId="0" borderId="2" xfId="13" applyFont="1" applyBorder="1" applyProtection="1"/>
    <xf numFmtId="165" fontId="11" fillId="0" borderId="24" xfId="13" quotePrefix="1" applyNumberFormat="1" applyFont="1" applyBorder="1" applyAlignment="1" applyProtection="1">
      <alignment horizontal="center"/>
    </xf>
    <xf numFmtId="0" fontId="19" fillId="0" borderId="0" xfId="10" applyFont="1" applyAlignment="1">
      <alignment vertical="top"/>
    </xf>
    <xf numFmtId="0" fontId="19" fillId="0" borderId="0" xfId="10" applyFont="1" applyAlignment="1">
      <alignment horizontal="left" vertical="top"/>
    </xf>
    <xf numFmtId="166" fontId="34" fillId="0" borderId="0" xfId="13" applyFont="1" applyAlignment="1">
      <alignment horizontal="centerContinuous" vertical="top"/>
    </xf>
    <xf numFmtId="166" fontId="36" fillId="0" borderId="0" xfId="13" applyFont="1" applyAlignment="1">
      <alignment horizontal="centerContinuous" vertical="top"/>
    </xf>
    <xf numFmtId="166" fontId="34" fillId="0" borderId="0" xfId="13" applyFont="1" applyAlignment="1">
      <alignment vertical="top"/>
    </xf>
    <xf numFmtId="0" fontId="52" fillId="0" borderId="0" xfId="10" applyFont="1" applyAlignment="1">
      <alignment horizontal="right" vertical="top"/>
    </xf>
    <xf numFmtId="166" fontId="40" fillId="0" borderId="0" xfId="13" applyFont="1"/>
    <xf numFmtId="166" fontId="40" fillId="0" borderId="0" xfId="13" applyFont="1" applyAlignment="1">
      <alignment horizontal="right"/>
    </xf>
    <xf numFmtId="166" fontId="81" fillId="0" borderId="0" xfId="13" applyFont="1" applyAlignment="1">
      <alignment horizontal="right"/>
    </xf>
    <xf numFmtId="166" fontId="82" fillId="0" borderId="0" xfId="13" applyFont="1" applyAlignment="1">
      <alignment horizontal="center"/>
    </xf>
    <xf numFmtId="166" fontId="83" fillId="0" borderId="0" xfId="13" applyFont="1" applyAlignment="1">
      <alignment horizontal="right"/>
    </xf>
    <xf numFmtId="166" fontId="84" fillId="0" borderId="0" xfId="13" applyFont="1" applyAlignment="1">
      <alignment horizontal="right"/>
    </xf>
    <xf numFmtId="166" fontId="85" fillId="0" borderId="0" xfId="13" applyFont="1" applyAlignment="1">
      <alignment horizontal="right"/>
    </xf>
    <xf numFmtId="166" fontId="86" fillId="0" borderId="0" xfId="13" applyFont="1" applyBorder="1"/>
    <xf numFmtId="166" fontId="86" fillId="0" borderId="0" xfId="13" applyFont="1" applyBorder="1" applyAlignment="1" applyProtection="1">
      <alignment horizontal="fill"/>
    </xf>
    <xf numFmtId="166" fontId="86" fillId="0" borderId="0" xfId="13" applyFont="1" applyBorder="1" applyAlignment="1" applyProtection="1">
      <alignment horizontal="left"/>
    </xf>
    <xf numFmtId="166" fontId="86" fillId="0" borderId="0" xfId="13" applyFont="1" applyBorder="1" applyProtection="1"/>
    <xf numFmtId="166" fontId="86" fillId="0" borderId="0" xfId="13" applyFont="1" applyBorder="1" applyAlignment="1" applyProtection="1">
      <alignment horizontal="right"/>
    </xf>
    <xf numFmtId="0" fontId="3" fillId="0" borderId="0" xfId="10" applyFont="1" applyAlignment="1"/>
    <xf numFmtId="0" fontId="19" fillId="0" borderId="0" xfId="10" applyFont="1" applyAlignment="1"/>
    <xf numFmtId="166" fontId="19" fillId="0" borderId="0" xfId="15" applyFont="1"/>
    <xf numFmtId="0" fontId="17" fillId="0" borderId="0" xfId="18" applyFont="1"/>
    <xf numFmtId="0" fontId="28" fillId="0" borderId="0" xfId="10" applyFont="1" applyAlignment="1">
      <alignment horizontal="right" vertical="top"/>
    </xf>
    <xf numFmtId="0" fontId="17" fillId="0" borderId="2" xfId="18" applyFont="1" applyBorder="1"/>
    <xf numFmtId="171" fontId="89" fillId="0" borderId="2" xfId="15" applyNumberFormat="1" applyFont="1" applyBorder="1" applyAlignment="1">
      <alignment horizontal="center" vertical="center"/>
    </xf>
    <xf numFmtId="171" fontId="4" fillId="0" borderId="2" xfId="15" applyNumberFormat="1" applyFont="1" applyBorder="1" applyAlignment="1">
      <alignment horizontal="right" vertical="center"/>
    </xf>
    <xf numFmtId="0" fontId="17" fillId="0" borderId="0" xfId="18" applyFont="1" applyBorder="1"/>
    <xf numFmtId="0" fontId="90" fillId="0" borderId="8" xfId="16" applyFont="1" applyBorder="1" applyAlignment="1">
      <alignment horizontal="centerContinuous" vertical="center"/>
    </xf>
    <xf numFmtId="0" fontId="4" fillId="0" borderId="8" xfId="16" applyFont="1" applyBorder="1" applyAlignment="1">
      <alignment horizontal="centerContinuous" vertical="center"/>
    </xf>
    <xf numFmtId="0" fontId="3" fillId="0" borderId="8" xfId="16" applyFont="1" applyBorder="1" applyAlignment="1">
      <alignment horizontal="centerContinuous" vertical="center"/>
    </xf>
    <xf numFmtId="0" fontId="88" fillId="0" borderId="0" xfId="16" applyFont="1" applyBorder="1" applyAlignment="1">
      <alignment vertical="center"/>
    </xf>
    <xf numFmtId="0" fontId="73" fillId="0" borderId="0" xfId="16" applyFont="1" applyBorder="1" applyAlignment="1">
      <alignment vertical="top"/>
    </xf>
    <xf numFmtId="0" fontId="19" fillId="0" borderId="0" xfId="16" applyFont="1" applyBorder="1" applyAlignment="1">
      <alignment vertical="center"/>
    </xf>
    <xf numFmtId="0" fontId="6" fillId="0" borderId="0" xfId="16" applyFont="1" applyBorder="1" applyAlignment="1">
      <alignment vertical="center"/>
    </xf>
    <xf numFmtId="0" fontId="3" fillId="0" borderId="0" xfId="16" applyFont="1" applyBorder="1" applyAlignment="1">
      <alignment vertical="center"/>
    </xf>
    <xf numFmtId="0" fontId="3" fillId="0" borderId="0" xfId="16" applyFont="1" applyBorder="1" applyAlignment="1" applyProtection="1">
      <alignment horizontal="right" vertical="center"/>
      <protection locked="0"/>
    </xf>
    <xf numFmtId="0" fontId="28" fillId="0" borderId="0" xfId="16" applyFont="1" applyBorder="1" applyAlignment="1"/>
    <xf numFmtId="0" fontId="19" fillId="0" borderId="0" xfId="16" applyFont="1" applyBorder="1" applyAlignment="1"/>
    <xf numFmtId="0" fontId="7" fillId="0" borderId="0" xfId="16" applyFont="1" applyBorder="1" applyAlignment="1"/>
    <xf numFmtId="0" fontId="7" fillId="0" borderId="2" xfId="16" applyFont="1" applyBorder="1" applyAlignment="1" applyProtection="1">
      <protection locked="0"/>
    </xf>
    <xf numFmtId="0" fontId="7" fillId="0" borderId="2" xfId="16" applyFont="1" applyBorder="1" applyAlignment="1"/>
    <xf numFmtId="0" fontId="28" fillId="0" borderId="2" xfId="16" applyFont="1" applyBorder="1" applyAlignment="1"/>
    <xf numFmtId="0" fontId="19" fillId="0" borderId="2" xfId="16" applyFont="1" applyBorder="1" applyAlignment="1"/>
    <xf numFmtId="0" fontId="3" fillId="0" borderId="2" xfId="16" applyFont="1" applyBorder="1" applyAlignment="1">
      <alignment vertical="center"/>
    </xf>
    <xf numFmtId="0" fontId="91" fillId="0" borderId="0" xfId="16" applyFont="1" applyBorder="1" applyAlignment="1">
      <alignment vertical="top"/>
    </xf>
    <xf numFmtId="0" fontId="7" fillId="0" borderId="0" xfId="16" applyFont="1" applyBorder="1" applyAlignment="1">
      <alignment vertical="center"/>
    </xf>
    <xf numFmtId="166" fontId="34" fillId="0" borderId="0" xfId="15"/>
    <xf numFmtId="0" fontId="88" fillId="0" borderId="0" xfId="16" applyFont="1" applyBorder="1" applyAlignment="1"/>
    <xf numFmtId="0" fontId="88" fillId="0" borderId="2" xfId="16" applyFont="1" applyBorder="1" applyAlignment="1">
      <alignment vertical="center"/>
    </xf>
    <xf numFmtId="0" fontId="18" fillId="0" borderId="2" xfId="16" applyFont="1" applyBorder="1" applyAlignment="1"/>
    <xf numFmtId="0" fontId="91" fillId="0" borderId="0" xfId="16" applyFont="1" applyBorder="1" applyAlignment="1">
      <alignment vertical="center"/>
    </xf>
    <xf numFmtId="0" fontId="20" fillId="0" borderId="0" xfId="16" applyFont="1" applyBorder="1" applyAlignment="1">
      <alignment horizontal="right"/>
    </xf>
    <xf numFmtId="0" fontId="18" fillId="0" borderId="0" xfId="16" applyFont="1" applyBorder="1" applyAlignment="1"/>
    <xf numFmtId="0" fontId="28" fillId="0" borderId="0" xfId="16" applyFont="1" applyBorder="1" applyAlignment="1">
      <alignment horizontal="left" vertical="top"/>
    </xf>
    <xf numFmtId="0" fontId="7" fillId="0" borderId="0" xfId="16" applyFont="1" applyBorder="1" applyAlignment="1" applyProtection="1">
      <alignment horizontal="centerContinuous"/>
      <protection locked="0"/>
    </xf>
    <xf numFmtId="0" fontId="7" fillId="0" borderId="0" xfId="16" applyFont="1" applyBorder="1" applyAlignment="1">
      <alignment horizontal="centerContinuous"/>
    </xf>
    <xf numFmtId="0" fontId="7" fillId="0" borderId="0" xfId="16" applyFont="1" applyBorder="1" applyAlignment="1" applyProtection="1">
      <alignment horizontal="center"/>
      <protection locked="0"/>
    </xf>
    <xf numFmtId="0" fontId="3" fillId="0" borderId="0" xfId="16" applyFont="1" applyBorder="1" applyAlignment="1" applyProtection="1">
      <alignment horizontal="center"/>
      <protection locked="0"/>
    </xf>
    <xf numFmtId="0" fontId="3" fillId="0" borderId="0" xfId="16" applyFont="1" applyBorder="1" applyAlignment="1" applyProtection="1">
      <alignment horizontal="center" vertical="center"/>
      <protection locked="0"/>
    </xf>
    <xf numFmtId="0" fontId="88" fillId="0" borderId="0" xfId="16" applyFont="1" applyBorder="1" applyAlignment="1">
      <alignment vertical="top"/>
    </xf>
    <xf numFmtId="0" fontId="28" fillId="0" borderId="0" xfId="16" applyFont="1" applyBorder="1" applyAlignment="1">
      <alignment horizontal="left" vertical="center"/>
    </xf>
    <xf numFmtId="0" fontId="20" fillId="0" borderId="0" xfId="16" applyFont="1" applyAlignment="1"/>
    <xf numFmtId="0" fontId="7" fillId="0" borderId="0" xfId="16" applyFont="1" applyBorder="1" applyAlignment="1">
      <alignment vertical="top"/>
    </xf>
    <xf numFmtId="0" fontId="19" fillId="0" borderId="0" xfId="16" applyFont="1" applyBorder="1" applyAlignment="1">
      <alignment vertical="top"/>
    </xf>
    <xf numFmtId="166" fontId="7" fillId="0" borderId="0" xfId="15" applyFont="1" applyBorder="1"/>
    <xf numFmtId="0" fontId="7" fillId="0" borderId="2" xfId="16" applyFont="1" applyBorder="1" applyAlignment="1" applyProtection="1">
      <alignment vertical="center"/>
      <protection locked="0"/>
    </xf>
    <xf numFmtId="0" fontId="7" fillId="0" borderId="8" xfId="16" applyFont="1" applyBorder="1" applyAlignment="1"/>
    <xf numFmtId="0" fontId="19" fillId="0" borderId="8" xfId="16" applyFont="1" applyBorder="1" applyAlignment="1"/>
    <xf numFmtId="0" fontId="3" fillId="0" borderId="8" xfId="16" applyFont="1" applyBorder="1" applyAlignment="1">
      <alignment vertical="center"/>
    </xf>
    <xf numFmtId="0" fontId="28" fillId="0" borderId="0" xfId="16" applyFont="1" applyBorder="1" applyAlignment="1">
      <alignment vertical="center"/>
    </xf>
    <xf numFmtId="0" fontId="28" fillId="0" borderId="8" xfId="16" applyFont="1" applyBorder="1" applyAlignment="1">
      <alignment wrapText="1"/>
    </xf>
    <xf numFmtId="0" fontId="19" fillId="0" borderId="9" xfId="16" applyFont="1" applyBorder="1" applyAlignment="1"/>
    <xf numFmtId="0" fontId="3" fillId="0" borderId="9" xfId="16" applyFont="1" applyBorder="1" applyAlignment="1">
      <alignment vertical="center"/>
    </xf>
    <xf numFmtId="0" fontId="28" fillId="0" borderId="9" xfId="16" applyFont="1" applyBorder="1" applyAlignment="1" applyProtection="1">
      <alignment horizontal="left" vertical="center"/>
      <protection locked="0"/>
    </xf>
    <xf numFmtId="0" fontId="28" fillId="0" borderId="9" xfId="16" applyFont="1" applyBorder="1" applyAlignment="1">
      <alignment vertical="center"/>
    </xf>
    <xf numFmtId="0" fontId="7" fillId="0" borderId="9" xfId="16" applyFont="1" applyBorder="1" applyAlignment="1">
      <alignment vertical="center"/>
    </xf>
    <xf numFmtId="0" fontId="3" fillId="0" borderId="9" xfId="16" applyFont="1" applyBorder="1" applyAlignment="1">
      <alignment horizontal="left" vertical="center" wrapText="1"/>
    </xf>
    <xf numFmtId="0" fontId="28" fillId="0" borderId="9" xfId="16" applyFont="1" applyBorder="1" applyAlignment="1">
      <alignment horizontal="left" vertical="center" wrapText="1"/>
    </xf>
    <xf numFmtId="0" fontId="28" fillId="0" borderId="9" xfId="16" applyFont="1" applyBorder="1" applyAlignment="1">
      <alignment horizontal="left" wrapText="1"/>
    </xf>
    <xf numFmtId="0" fontId="28" fillId="0" borderId="9" xfId="16" applyFont="1" applyBorder="1" applyAlignment="1">
      <alignment wrapText="1"/>
    </xf>
    <xf numFmtId="0" fontId="3" fillId="0" borderId="2" xfId="16" applyFont="1" applyBorder="1" applyAlignment="1" applyProtection="1">
      <alignment horizontal="right" vertical="center"/>
      <protection locked="0"/>
    </xf>
    <xf numFmtId="0" fontId="28" fillId="0" borderId="2" xfId="16" applyFont="1" applyBorder="1" applyAlignment="1">
      <alignment vertical="center"/>
    </xf>
    <xf numFmtId="0" fontId="7" fillId="0" borderId="2" xfId="16" applyFont="1" applyBorder="1" applyAlignment="1">
      <alignment vertical="center"/>
    </xf>
    <xf numFmtId="0" fontId="28" fillId="0" borderId="2" xfId="16" applyFont="1" applyBorder="1" applyAlignment="1">
      <alignment wrapText="1"/>
    </xf>
    <xf numFmtId="0" fontId="28" fillId="0" borderId="2" xfId="16" applyFont="1" applyBorder="1" applyAlignment="1">
      <alignment horizontal="right" vertical="center"/>
    </xf>
    <xf numFmtId="0" fontId="92" fillId="0" borderId="0" xfId="17" applyFont="1" applyBorder="1" applyAlignment="1">
      <alignment vertical="top"/>
    </xf>
    <xf numFmtId="166" fontId="11" fillId="0" borderId="0" xfId="15" applyFont="1" applyBorder="1" applyAlignment="1"/>
    <xf numFmtId="166" fontId="3" fillId="0" borderId="0" xfId="15" applyFont="1" applyBorder="1" applyAlignment="1"/>
    <xf numFmtId="0" fontId="22" fillId="0" borderId="0" xfId="16" applyFont="1" applyBorder="1" applyAlignment="1"/>
    <xf numFmtId="0" fontId="94" fillId="0" borderId="0" xfId="16" applyFont="1" applyBorder="1" applyAlignment="1">
      <alignment vertical="center"/>
    </xf>
    <xf numFmtId="0" fontId="28" fillId="0" borderId="0" xfId="17" applyFont="1" applyAlignment="1">
      <alignment horizontal="left" vertical="top"/>
    </xf>
    <xf numFmtId="0" fontId="95" fillId="0" borderId="0" xfId="17" applyFont="1" applyAlignment="1">
      <alignment horizontal="left"/>
    </xf>
    <xf numFmtId="0" fontId="19" fillId="0" borderId="0" xfId="16" applyFont="1" applyAlignment="1">
      <alignment horizontal="left"/>
    </xf>
    <xf numFmtId="166" fontId="3" fillId="0" borderId="0" xfId="15" applyFont="1" applyAlignment="1">
      <alignment horizontal="left"/>
    </xf>
    <xf numFmtId="0" fontId="22" fillId="0" borderId="0" xfId="16" applyFont="1" applyBorder="1" applyAlignment="1">
      <alignment horizontal="left"/>
    </xf>
    <xf numFmtId="0" fontId="94" fillId="0" borderId="0" xfId="16" applyFont="1" applyBorder="1" applyAlignment="1"/>
    <xf numFmtId="0" fontId="28" fillId="0" borderId="0" xfId="17" applyFont="1" applyBorder="1" applyAlignment="1">
      <alignment vertical="top"/>
    </xf>
    <xf numFmtId="0" fontId="19" fillId="0" borderId="0" xfId="17" applyFont="1" applyBorder="1" applyAlignment="1">
      <alignment vertical="top"/>
    </xf>
    <xf numFmtId="166" fontId="3" fillId="0" borderId="0" xfId="15" applyFont="1" applyBorder="1" applyAlignment="1">
      <alignment vertical="top"/>
    </xf>
    <xf numFmtId="0" fontId="22" fillId="0" borderId="0" xfId="16" applyFont="1" applyBorder="1" applyAlignment="1">
      <alignment vertical="top"/>
    </xf>
    <xf numFmtId="0" fontId="94" fillId="0" borderId="0" xfId="16" applyFont="1" applyBorder="1" applyAlignment="1">
      <alignment vertical="top"/>
    </xf>
    <xf numFmtId="0" fontId="28" fillId="0" borderId="14" xfId="17" applyFont="1" applyBorder="1" applyAlignment="1">
      <alignment horizontal="left" vertical="center"/>
    </xf>
    <xf numFmtId="0" fontId="96" fillId="0" borderId="15" xfId="17" applyFont="1" applyBorder="1" applyAlignment="1">
      <alignment horizontal="centerContinuous"/>
    </xf>
    <xf numFmtId="0" fontId="96" fillId="0" borderId="8" xfId="17" applyFont="1" applyBorder="1" applyAlignment="1">
      <alignment horizontal="centerContinuous"/>
    </xf>
    <xf numFmtId="0" fontId="28" fillId="0" borderId="8" xfId="17" applyFont="1" applyBorder="1" applyAlignment="1">
      <alignment horizontal="left" vertical="top"/>
    </xf>
    <xf numFmtId="166" fontId="3" fillId="0" borderId="8" xfId="15" applyFont="1" applyBorder="1" applyAlignment="1">
      <alignment horizontal="centerContinuous"/>
    </xf>
    <xf numFmtId="0" fontId="19" fillId="0" borderId="8" xfId="17" applyFont="1" applyBorder="1" applyAlignment="1">
      <alignment horizontal="centerContinuous"/>
    </xf>
    <xf numFmtId="0" fontId="28" fillId="0" borderId="8" xfId="17" applyFont="1" applyBorder="1" applyAlignment="1">
      <alignment horizontal="centerContinuous"/>
    </xf>
    <xf numFmtId="0" fontId="3" fillId="0" borderId="8" xfId="16" applyFont="1" applyBorder="1" applyAlignment="1">
      <alignment horizontal="left"/>
    </xf>
    <xf numFmtId="0" fontId="96" fillId="0" borderId="0" xfId="17" applyFont="1" applyProtection="1">
      <protection locked="0"/>
    </xf>
    <xf numFmtId="0" fontId="96" fillId="0" borderId="9" xfId="17" applyFont="1" applyBorder="1" applyProtection="1">
      <protection locked="0"/>
    </xf>
    <xf numFmtId="0" fontId="96" fillId="0" borderId="0" xfId="17" applyFont="1" applyBorder="1" applyProtection="1">
      <protection locked="0"/>
    </xf>
    <xf numFmtId="0" fontId="3" fillId="0" borderId="0" xfId="17" applyFont="1" applyBorder="1" applyProtection="1">
      <protection locked="0"/>
    </xf>
    <xf numFmtId="0" fontId="3" fillId="0" borderId="9" xfId="17" applyFont="1" applyBorder="1" applyProtection="1">
      <protection locked="0"/>
    </xf>
    <xf numFmtId="0" fontId="3" fillId="0" borderId="0" xfId="17" applyFont="1" applyProtection="1">
      <protection locked="0"/>
    </xf>
    <xf numFmtId="0" fontId="3" fillId="0" borderId="0" xfId="16" applyFont="1" applyProtection="1">
      <protection locked="0"/>
    </xf>
    <xf numFmtId="0" fontId="3" fillId="0" borderId="2" xfId="17" applyFont="1" applyBorder="1"/>
    <xf numFmtId="0" fontId="3" fillId="0" borderId="2" xfId="16" applyFont="1" applyBorder="1"/>
    <xf numFmtId="0" fontId="73" fillId="0" borderId="0" xfId="16" applyFont="1" applyAlignment="1">
      <alignment vertical="top"/>
    </xf>
    <xf numFmtId="0" fontId="19" fillId="0" borderId="0" xfId="16" applyFont="1" applyAlignment="1">
      <alignment vertical="top"/>
    </xf>
    <xf numFmtId="0" fontId="98" fillId="0" borderId="0" xfId="16" applyFont="1" applyAlignment="1">
      <alignment vertical="center"/>
    </xf>
    <xf numFmtId="166" fontId="98" fillId="0" borderId="0" xfId="15" applyFont="1" applyAlignment="1">
      <alignment vertical="center"/>
    </xf>
    <xf numFmtId="0" fontId="98" fillId="0" borderId="9" xfId="16" applyFont="1" applyBorder="1" applyAlignment="1">
      <alignment vertical="center"/>
    </xf>
    <xf numFmtId="0" fontId="98" fillId="0" borderId="0" xfId="16" applyFont="1" applyBorder="1" applyAlignment="1">
      <alignment vertical="center"/>
    </xf>
    <xf numFmtId="0" fontId="98" fillId="0" borderId="0" xfId="16" applyFont="1" applyAlignment="1">
      <alignment horizontal="right"/>
    </xf>
    <xf numFmtId="0" fontId="28" fillId="0" borderId="0" xfId="16" applyFont="1" applyAlignment="1">
      <alignment vertical="top"/>
    </xf>
    <xf numFmtId="0" fontId="98" fillId="0" borderId="0" xfId="16" applyFont="1" applyAlignment="1">
      <alignment vertical="top"/>
    </xf>
    <xf numFmtId="166" fontId="98" fillId="0" borderId="0" xfId="15" applyFont="1" applyAlignment="1">
      <alignment vertical="top"/>
    </xf>
    <xf numFmtId="0" fontId="98" fillId="0" borderId="0" xfId="16" applyFont="1" applyBorder="1" applyAlignment="1">
      <alignment vertical="top"/>
    </xf>
    <xf numFmtId="0" fontId="98" fillId="0" borderId="0" xfId="16" applyFont="1" applyAlignment="1">
      <alignment horizontal="right" vertical="top"/>
    </xf>
    <xf numFmtId="166" fontId="34" fillId="0" borderId="0" xfId="15" applyAlignment="1">
      <alignment vertical="top"/>
    </xf>
    <xf numFmtId="0" fontId="73" fillId="0" borderId="9" xfId="17" quotePrefix="1" applyFont="1" applyBorder="1" applyAlignment="1">
      <alignment vertical="top"/>
    </xf>
    <xf numFmtId="0" fontId="22" fillId="0" borderId="9" xfId="17" applyFont="1" applyBorder="1"/>
    <xf numFmtId="0" fontId="19" fillId="0" borderId="9" xfId="17" applyFont="1" applyBorder="1"/>
    <xf numFmtId="0" fontId="3" fillId="0" borderId="9" xfId="16" applyFont="1" applyBorder="1"/>
    <xf numFmtId="0" fontId="99" fillId="0" borderId="0" xfId="16" applyFont="1" applyBorder="1"/>
    <xf numFmtId="0" fontId="28" fillId="0" borderId="0" xfId="17" applyFont="1"/>
    <xf numFmtId="0" fontId="19" fillId="0" borderId="0" xfId="16" applyFont="1" applyBorder="1"/>
    <xf numFmtId="165" fontId="11" fillId="0" borderId="0" xfId="16" quotePrefix="1" applyNumberFormat="1" applyFont="1" applyBorder="1" applyAlignment="1" applyProtection="1">
      <alignment horizontal="centerContinuous"/>
      <protection locked="0"/>
    </xf>
    <xf numFmtId="165" fontId="11" fillId="0" borderId="2" xfId="16" quotePrefix="1" applyNumberFormat="1" applyFont="1" applyBorder="1" applyAlignment="1" applyProtection="1">
      <alignment horizontal="centerContinuous"/>
      <protection locked="0"/>
    </xf>
    <xf numFmtId="165" fontId="11" fillId="0" borderId="2" xfId="16" quotePrefix="1" applyNumberFormat="1" applyFont="1" applyBorder="1" applyAlignment="1">
      <alignment horizontal="centerContinuous"/>
    </xf>
    <xf numFmtId="165" fontId="11" fillId="0" borderId="2" xfId="16" applyNumberFormat="1" applyFont="1" applyBorder="1" applyAlignment="1">
      <alignment horizontal="centerContinuous"/>
    </xf>
    <xf numFmtId="0" fontId="11" fillId="0" borderId="2" xfId="16" applyFont="1" applyBorder="1" applyAlignment="1" applyProtection="1">
      <alignment horizontal="center" vertical="center"/>
      <protection locked="0"/>
    </xf>
    <xf numFmtId="0" fontId="36" fillId="0" borderId="0" xfId="16" applyFont="1" applyBorder="1"/>
    <xf numFmtId="0" fontId="28" fillId="0" borderId="0" xfId="17" applyFont="1" applyAlignment="1"/>
    <xf numFmtId="0" fontId="11" fillId="0" borderId="9" xfId="16" applyFont="1" applyBorder="1"/>
    <xf numFmtId="0" fontId="11" fillId="0" borderId="2" xfId="16" applyFont="1" applyBorder="1" applyAlignment="1" applyProtection="1">
      <alignment horizontal="centerContinuous"/>
      <protection locked="0"/>
    </xf>
    <xf numFmtId="0" fontId="11" fillId="0" borderId="2" xfId="16" applyFont="1" applyBorder="1" applyAlignment="1">
      <alignment horizontal="centerContinuous"/>
    </xf>
    <xf numFmtId="0" fontId="11" fillId="0" borderId="2" xfId="16" applyFont="1" applyBorder="1"/>
    <xf numFmtId="0" fontId="28" fillId="0" borderId="0" xfId="16" applyFont="1" applyBorder="1"/>
    <xf numFmtId="0" fontId="3" fillId="0" borderId="0" xfId="16" applyFont="1" applyBorder="1" applyAlignment="1">
      <alignment horizontal="right" vertical="center"/>
    </xf>
    <xf numFmtId="0" fontId="11" fillId="0" borderId="2" xfId="16" applyFont="1" applyBorder="1" applyAlignment="1">
      <alignment horizontal="left"/>
    </xf>
    <xf numFmtId="165" fontId="11" fillId="0" borderId="0" xfId="16" applyNumberFormat="1" applyFont="1" applyBorder="1" applyAlignment="1" applyProtection="1">
      <alignment horizontal="center"/>
      <protection locked="0"/>
    </xf>
    <xf numFmtId="165" fontId="11" fillId="0" borderId="2" xfId="16" applyNumberFormat="1" applyFont="1" applyBorder="1" applyAlignment="1" applyProtection="1">
      <alignment horizontal="center"/>
      <protection locked="0"/>
    </xf>
    <xf numFmtId="0" fontId="11" fillId="0" borderId="0" xfId="16" applyFont="1" applyBorder="1" applyAlignment="1" applyProtection="1">
      <alignment horizontal="centerContinuous"/>
      <protection locked="0"/>
    </xf>
    <xf numFmtId="0" fontId="11" fillId="0" borderId="0" xfId="16" applyFont="1" applyBorder="1" applyAlignment="1">
      <alignment horizontal="centerContinuous"/>
    </xf>
    <xf numFmtId="0" fontId="11" fillId="0" borderId="0" xfId="16" applyFont="1" applyBorder="1" applyAlignment="1">
      <alignment horizontal="left"/>
    </xf>
    <xf numFmtId="0" fontId="11" fillId="0" borderId="0" xfId="16" applyFont="1" applyBorder="1"/>
    <xf numFmtId="0" fontId="28" fillId="0" borderId="0" xfId="17" applyFont="1" applyAlignment="1">
      <alignment vertical="top"/>
    </xf>
    <xf numFmtId="0" fontId="3" fillId="0" borderId="0" xfId="16" applyFont="1" applyBorder="1"/>
    <xf numFmtId="166" fontId="28" fillId="0" borderId="0" xfId="15" applyFont="1" applyAlignment="1"/>
    <xf numFmtId="0" fontId="42" fillId="0" borderId="0" xfId="16" applyFont="1" applyBorder="1" applyAlignment="1"/>
    <xf numFmtId="0" fontId="28" fillId="0" borderId="0" xfId="17" applyFont="1" applyAlignment="1">
      <alignment horizontal="right"/>
    </xf>
    <xf numFmtId="2" fontId="73" fillId="0" borderId="0" xfId="17" applyNumberFormat="1" applyFont="1" applyBorder="1" applyAlignment="1" applyProtection="1">
      <alignment horizontal="center" vertical="top"/>
      <protection locked="0"/>
    </xf>
    <xf numFmtId="0" fontId="100" fillId="0" borderId="0" xfId="16" applyFont="1" applyBorder="1"/>
    <xf numFmtId="0" fontId="11" fillId="0" borderId="0" xfId="17" applyFont="1" applyBorder="1" applyAlignment="1">
      <alignment horizontal="right"/>
    </xf>
    <xf numFmtId="37" fontId="45" fillId="0" borderId="2" xfId="17" applyNumberFormat="1" applyFont="1" applyBorder="1" applyAlignment="1" applyProtection="1"/>
    <xf numFmtId="166" fontId="34" fillId="0" borderId="0" xfId="15" applyFont="1"/>
    <xf numFmtId="0" fontId="3" fillId="0" borderId="0" xfId="17" applyFont="1"/>
    <xf numFmtId="166" fontId="3" fillId="0" borderId="0" xfId="15" applyFont="1"/>
    <xf numFmtId="0" fontId="3" fillId="0" borderId="0" xfId="17" applyFont="1" applyAlignment="1">
      <alignment horizontal="right"/>
    </xf>
    <xf numFmtId="0" fontId="101" fillId="0" borderId="28" xfId="14" applyFont="1" applyBorder="1" applyAlignment="1">
      <alignment horizontal="left" readingOrder="1"/>
    </xf>
    <xf numFmtId="37" fontId="4" fillId="0" borderId="29" xfId="17" applyNumberFormat="1" applyFont="1" applyBorder="1" applyProtection="1">
      <protection locked="0"/>
    </xf>
    <xf numFmtId="0" fontId="3" fillId="0" borderId="29" xfId="17" applyFont="1" applyBorder="1" applyAlignment="1"/>
    <xf numFmtId="0" fontId="3" fillId="0" borderId="29" xfId="17" applyFont="1" applyBorder="1" applyAlignment="1">
      <alignment horizontal="centerContinuous"/>
    </xf>
    <xf numFmtId="2" fontId="4" fillId="0" borderId="29" xfId="17" applyNumberFormat="1" applyFont="1" applyBorder="1" applyAlignment="1" applyProtection="1">
      <alignment horizontal="center"/>
      <protection locked="0"/>
    </xf>
    <xf numFmtId="0" fontId="3" fillId="0" borderId="30" xfId="17" applyFont="1" applyBorder="1" applyAlignment="1">
      <alignment horizontal="centerContinuous"/>
    </xf>
    <xf numFmtId="37" fontId="45" fillId="0" borderId="31" xfId="17" applyNumberFormat="1" applyFont="1" applyBorder="1" applyAlignment="1" applyProtection="1"/>
    <xf numFmtId="0" fontId="28" fillId="0" borderId="0" xfId="17" applyFont="1" applyAlignment="1">
      <alignment vertical="center"/>
    </xf>
    <xf numFmtId="0" fontId="19" fillId="0" borderId="0" xfId="17" applyFont="1"/>
    <xf numFmtId="0" fontId="101" fillId="0" borderId="32" xfId="14" applyFont="1" applyBorder="1" applyAlignment="1">
      <alignment horizontal="left" vertical="top" readingOrder="1"/>
    </xf>
    <xf numFmtId="0" fontId="19" fillId="0" borderId="33" xfId="17" applyFont="1" applyBorder="1"/>
    <xf numFmtId="0" fontId="19" fillId="0" borderId="34" xfId="17" applyFont="1" applyBorder="1"/>
    <xf numFmtId="0" fontId="102" fillId="0" borderId="0" xfId="17" applyFont="1" applyAlignment="1">
      <alignment vertical="center"/>
    </xf>
    <xf numFmtId="0" fontId="3" fillId="0" borderId="0" xfId="17" applyFont="1" applyAlignment="1">
      <alignment vertical="center"/>
    </xf>
    <xf numFmtId="0" fontId="102" fillId="0" borderId="0" xfId="17" applyFont="1" applyBorder="1" applyAlignment="1">
      <alignment vertical="top"/>
    </xf>
    <xf numFmtId="0" fontId="19" fillId="0" borderId="0" xfId="17" applyFont="1" applyBorder="1"/>
    <xf numFmtId="0" fontId="88" fillId="0" borderId="0" xfId="16" applyFont="1" applyBorder="1"/>
    <xf numFmtId="0" fontId="73" fillId="0" borderId="9" xfId="17" applyFont="1" applyBorder="1" applyAlignment="1">
      <alignment vertical="top"/>
    </xf>
    <xf numFmtId="0" fontId="19" fillId="0" borderId="9" xfId="17" applyFont="1" applyBorder="1" applyAlignment="1">
      <alignment vertical="top"/>
    </xf>
    <xf numFmtId="0" fontId="28" fillId="0" borderId="0" xfId="17" applyFont="1" applyBorder="1" applyAlignment="1">
      <alignment horizontal="right" vertical="top"/>
    </xf>
    <xf numFmtId="0" fontId="28" fillId="0" borderId="9" xfId="18" applyFont="1" applyBorder="1" applyAlignment="1">
      <alignment vertical="center"/>
    </xf>
    <xf numFmtId="0" fontId="19" fillId="0" borderId="9" xfId="18" applyFont="1" applyBorder="1" applyAlignment="1">
      <alignment vertical="center"/>
    </xf>
    <xf numFmtId="166" fontId="3" fillId="0" borderId="9" xfId="15" applyFont="1" applyBorder="1" applyAlignment="1">
      <alignment vertical="center"/>
    </xf>
    <xf numFmtId="0" fontId="3" fillId="0" borderId="9" xfId="18" applyFont="1" applyBorder="1" applyAlignment="1">
      <alignment horizontal="right" vertical="center"/>
    </xf>
    <xf numFmtId="0" fontId="28" fillId="0" borderId="9" xfId="18" applyFont="1" applyBorder="1" applyAlignment="1" applyProtection="1">
      <alignment horizontal="left" vertical="center"/>
      <protection locked="0"/>
    </xf>
    <xf numFmtId="0" fontId="19" fillId="0" borderId="9" xfId="16" applyFont="1" applyBorder="1" applyAlignment="1">
      <alignment vertical="center"/>
    </xf>
    <xf numFmtId="0" fontId="88" fillId="0" borderId="9" xfId="16" applyFont="1" applyBorder="1" applyAlignment="1">
      <alignment vertical="center"/>
    </xf>
    <xf numFmtId="0" fontId="73" fillId="0" borderId="9" xfId="18" applyFont="1" applyBorder="1" applyAlignment="1">
      <alignment horizontal="right" vertical="center"/>
    </xf>
    <xf numFmtId="0" fontId="36" fillId="0" borderId="0" xfId="16" applyFont="1"/>
    <xf numFmtId="0" fontId="88" fillId="0" borderId="0" xfId="16" applyFont="1"/>
    <xf numFmtId="0" fontId="28" fillId="0" borderId="0" xfId="0" applyFont="1" applyAlignment="1">
      <alignment wrapText="1"/>
    </xf>
    <xf numFmtId="0" fontId="54" fillId="2" borderId="35" xfId="0" applyFont="1" applyFill="1" applyBorder="1" applyProtection="1">
      <protection locked="0"/>
    </xf>
    <xf numFmtId="0" fontId="54" fillId="2" borderId="36" xfId="0" applyFont="1" applyFill="1" applyBorder="1" applyProtection="1">
      <protection locked="0"/>
    </xf>
    <xf numFmtId="3" fontId="0" fillId="2" borderId="2" xfId="0" applyNumberFormat="1" applyFill="1" applyBorder="1" applyProtection="1"/>
    <xf numFmtId="3" fontId="0" fillId="2" borderId="0" xfId="0" applyNumberFormat="1" applyFill="1" applyBorder="1" applyProtection="1"/>
    <xf numFmtId="3" fontId="0" fillId="2" borderId="0" xfId="3" applyNumberFormat="1" applyFont="1" applyFill="1" applyBorder="1" applyProtection="1"/>
    <xf numFmtId="3" fontId="0" fillId="2" borderId="2" xfId="3" applyNumberFormat="1" applyFont="1" applyFill="1" applyBorder="1" applyProtection="1"/>
    <xf numFmtId="0" fontId="11" fillId="4" borderId="0" xfId="19" applyFont="1" applyFill="1"/>
    <xf numFmtId="0" fontId="45" fillId="4" borderId="0" xfId="19" applyFont="1" applyFill="1"/>
    <xf numFmtId="0" fontId="45" fillId="4" borderId="0" xfId="19" applyFont="1" applyFill="1" applyAlignment="1">
      <alignment horizontal="right"/>
    </xf>
    <xf numFmtId="0" fontId="3" fillId="4" borderId="0" xfId="19" applyFont="1" applyFill="1"/>
    <xf numFmtId="0" fontId="4" fillId="4" borderId="0" xfId="19" applyFont="1" applyFill="1"/>
    <xf numFmtId="0" fontId="4" fillId="4" borderId="0" xfId="19" applyFont="1" applyFill="1" applyAlignment="1">
      <alignment horizontal="right"/>
    </xf>
    <xf numFmtId="0" fontId="3" fillId="4" borderId="0" xfId="19" applyFont="1" applyFill="1" applyAlignment="1">
      <alignment wrapText="1"/>
    </xf>
    <xf numFmtId="167" fontId="11" fillId="4" borderId="0" xfId="19" applyNumberFormat="1" applyFont="1" applyFill="1"/>
    <xf numFmtId="0" fontId="11" fillId="4" borderId="0" xfId="19" applyFont="1" applyFill="1" applyAlignment="1">
      <alignment vertical="top"/>
    </xf>
    <xf numFmtId="0" fontId="3" fillId="4" borderId="0" xfId="19" applyFill="1" applyAlignment="1">
      <alignment horizontal="left"/>
    </xf>
    <xf numFmtId="0" fontId="11" fillId="2" borderId="0" xfId="19" applyNumberFormat="1" applyFont="1" applyFill="1" applyAlignment="1" applyProtection="1">
      <alignment horizontal="left"/>
      <protection locked="0"/>
    </xf>
    <xf numFmtId="0" fontId="11" fillId="5" borderId="0" xfId="19" applyFont="1" applyFill="1" applyBorder="1" applyAlignment="1" applyProtection="1">
      <alignment horizontal="left"/>
    </xf>
    <xf numFmtId="0" fontId="11" fillId="5" borderId="0" xfId="19" applyFont="1" applyFill="1" applyAlignment="1" applyProtection="1">
      <alignment horizontal="left"/>
    </xf>
    <xf numFmtId="0" fontId="11" fillId="5" borderId="0" xfId="19" applyFont="1" applyFill="1" applyProtection="1"/>
    <xf numFmtId="0" fontId="3" fillId="4" borderId="0" xfId="19" applyFont="1" applyFill="1" applyAlignment="1">
      <alignment textRotation="90" wrapText="1"/>
    </xf>
    <xf numFmtId="0" fontId="3" fillId="4" borderId="0" xfId="19" applyFont="1" applyFill="1" applyBorder="1" applyAlignment="1" applyProtection="1">
      <alignment horizontal="center" vertical="center"/>
    </xf>
    <xf numFmtId="0" fontId="3" fillId="4" borderId="0" xfId="19" applyFont="1" applyFill="1" applyBorder="1" applyAlignment="1" applyProtection="1">
      <alignment horizontal="center" vertical="center" wrapText="1"/>
    </xf>
    <xf numFmtId="0" fontId="3" fillId="4" borderId="0" xfId="19" applyFont="1" applyFill="1" applyAlignment="1" applyProtection="1">
      <alignment horizontal="right"/>
    </xf>
    <xf numFmtId="0" fontId="3" fillId="4" borderId="0" xfId="19" applyFont="1" applyFill="1" applyProtection="1"/>
    <xf numFmtId="0" fontId="3" fillId="5" borderId="0" xfId="19" applyFont="1" applyFill="1" applyAlignment="1">
      <alignment horizontal="left"/>
    </xf>
    <xf numFmtId="0" fontId="3" fillId="5" borderId="0" xfId="19" applyFont="1" applyFill="1"/>
    <xf numFmtId="0" fontId="3" fillId="0" borderId="13" xfId="19" applyFont="1" applyBorder="1" applyAlignment="1" applyProtection="1">
      <alignment horizontal="center" vertical="center" wrapText="1"/>
      <protection locked="0"/>
    </xf>
    <xf numFmtId="0" fontId="3" fillId="4" borderId="0" xfId="19" applyFont="1" applyFill="1" applyAlignment="1">
      <alignment horizontal="right"/>
    </xf>
    <xf numFmtId="0" fontId="3" fillId="2" borderId="0" xfId="19" applyFont="1" applyFill="1" applyAlignment="1" applyProtection="1">
      <alignment horizontal="right"/>
      <protection locked="0"/>
    </xf>
    <xf numFmtId="0" fontId="3" fillId="4" borderId="0" xfId="19" applyFont="1" applyFill="1" applyAlignment="1">
      <alignment horizontal="center" vertical="center" textRotation="15"/>
    </xf>
    <xf numFmtId="0" fontId="3" fillId="4" borderId="0" xfId="19" applyFont="1" applyFill="1" applyAlignment="1">
      <alignment horizontal="center" vertical="center"/>
    </xf>
    <xf numFmtId="0" fontId="3" fillId="2" borderId="13" xfId="19" applyFont="1" applyFill="1" applyBorder="1" applyAlignment="1" applyProtection="1">
      <alignment horizontal="center" vertical="center" wrapText="1"/>
      <protection locked="0"/>
    </xf>
    <xf numFmtId="0" fontId="3" fillId="5" borderId="0" xfId="19" applyFont="1" applyFill="1" applyAlignment="1">
      <alignment horizontal="right"/>
    </xf>
    <xf numFmtId="0" fontId="3" fillId="2" borderId="22" xfId="19" applyFont="1" applyFill="1" applyBorder="1" applyAlignment="1" applyProtection="1">
      <alignment horizontal="center" vertical="center" wrapText="1"/>
      <protection locked="0"/>
    </xf>
    <xf numFmtId="0" fontId="3" fillId="0" borderId="22" xfId="19" applyFont="1" applyBorder="1" applyAlignment="1" applyProtection="1">
      <alignment horizontal="center" vertical="center" wrapText="1"/>
      <protection locked="0"/>
    </xf>
    <xf numFmtId="167" fontId="11" fillId="4" borderId="0" xfId="19" applyNumberFormat="1" applyFont="1" applyFill="1" applyProtection="1"/>
    <xf numFmtId="0" fontId="11" fillId="4" borderId="0" xfId="19" applyFont="1" applyFill="1" applyProtection="1"/>
    <xf numFmtId="0" fontId="3" fillId="5" borderId="0" xfId="19" applyFont="1" applyFill="1" applyAlignment="1" applyProtection="1">
      <alignment horizontal="left"/>
    </xf>
    <xf numFmtId="0" fontId="3" fillId="5" borderId="0" xfId="19" applyFont="1" applyFill="1" applyProtection="1"/>
    <xf numFmtId="0" fontId="3" fillId="4" borderId="0" xfId="19" applyFont="1" applyFill="1" applyAlignment="1" applyProtection="1">
      <alignment horizontal="center" vertical="center" textRotation="15"/>
    </xf>
    <xf numFmtId="0" fontId="3" fillId="4" borderId="0" xfId="19" applyFont="1" applyFill="1" applyAlignment="1" applyProtection="1">
      <alignment horizontal="center" vertical="center"/>
    </xf>
    <xf numFmtId="0" fontId="3" fillId="5" borderId="0" xfId="19" applyFont="1" applyFill="1" applyAlignment="1" applyProtection="1">
      <alignment horizontal="center" vertical="center"/>
    </xf>
    <xf numFmtId="0" fontId="3" fillId="5" borderId="0" xfId="19" applyFont="1" applyFill="1" applyAlignment="1" applyProtection="1">
      <alignment horizontal="right"/>
    </xf>
    <xf numFmtId="0" fontId="11" fillId="5" borderId="0" xfId="19" applyFont="1" applyFill="1" applyAlignment="1">
      <alignment horizontal="left"/>
    </xf>
    <xf numFmtId="0" fontId="11" fillId="5" borderId="0" xfId="19" applyFont="1" applyFill="1"/>
    <xf numFmtId="0" fontId="11" fillId="4" borderId="0" xfId="19" applyFont="1" applyFill="1" applyAlignment="1"/>
    <xf numFmtId="0" fontId="3" fillId="4" borderId="0" xfId="19" applyFill="1"/>
    <xf numFmtId="0" fontId="11" fillId="4" borderId="0" xfId="19" applyFont="1" applyFill="1" applyAlignment="1">
      <alignment horizontal="right"/>
    </xf>
    <xf numFmtId="0" fontId="45" fillId="4" borderId="0" xfId="19" applyFont="1" applyFill="1" applyAlignment="1">
      <alignment horizontal="left"/>
    </xf>
    <xf numFmtId="3" fontId="3" fillId="0" borderId="0" xfId="20" applyNumberFormat="1" applyFont="1"/>
    <xf numFmtId="0" fontId="3" fillId="4" borderId="0" xfId="19" applyFont="1" applyFill="1" applyAlignment="1">
      <alignment horizontal="center"/>
    </xf>
    <xf numFmtId="0" fontId="3" fillId="4" borderId="0" xfId="19" applyFill="1" applyAlignment="1"/>
    <xf numFmtId="3" fontId="3" fillId="4" borderId="0" xfId="20" applyNumberFormat="1" applyFont="1" applyFill="1"/>
    <xf numFmtId="3" fontId="3" fillId="4" borderId="0" xfId="19" applyNumberFormat="1" applyFont="1" applyFill="1"/>
    <xf numFmtId="0" fontId="3" fillId="0" borderId="0" xfId="19"/>
    <xf numFmtId="0" fontId="28" fillId="2" borderId="9" xfId="0" applyFont="1" applyFill="1" applyBorder="1" applyProtection="1">
      <protection locked="0"/>
    </xf>
    <xf numFmtId="9" fontId="106" fillId="0" borderId="20" xfId="36" applyNumberFormat="1" applyFont="1" applyBorder="1" applyAlignment="1">
      <alignment horizontal="right"/>
    </xf>
    <xf numFmtId="0" fontId="28" fillId="2" borderId="0" xfId="0" applyFont="1" applyFill="1" applyBorder="1" applyProtection="1">
      <protection locked="0"/>
    </xf>
    <xf numFmtId="0" fontId="106" fillId="0" borderId="0" xfId="31" applyFont="1" applyBorder="1"/>
    <xf numFmtId="9" fontId="106" fillId="0" borderId="17" xfId="36" applyNumberFormat="1" applyFont="1" applyBorder="1" applyAlignment="1">
      <alignment horizontal="right"/>
    </xf>
    <xf numFmtId="0" fontId="28" fillId="2" borderId="2" xfId="0" applyFont="1" applyFill="1" applyBorder="1" applyProtection="1">
      <protection locked="0"/>
    </xf>
    <xf numFmtId="0" fontId="106" fillId="0" borderId="2" xfId="31" applyFont="1" applyBorder="1"/>
    <xf numFmtId="0" fontId="108" fillId="0" borderId="0" xfId="31" applyFont="1" applyBorder="1"/>
    <xf numFmtId="9" fontId="106" fillId="0" borderId="18" xfId="36" applyNumberFormat="1" applyFont="1" applyBorder="1" applyAlignment="1">
      <alignment horizontal="right"/>
    </xf>
    <xf numFmtId="0" fontId="106" fillId="0" borderId="9" xfId="31" applyFont="1" applyBorder="1"/>
    <xf numFmtId="3" fontId="28" fillId="2" borderId="19" xfId="0" applyNumberFormat="1" applyFont="1" applyFill="1" applyBorder="1" applyAlignment="1" applyProtection="1">
      <alignment wrapText="1"/>
      <protection locked="0"/>
    </xf>
    <xf numFmtId="0" fontId="28" fillId="0" borderId="21" xfId="0" applyFont="1" applyBorder="1" applyAlignment="1">
      <alignment wrapText="1"/>
    </xf>
    <xf numFmtId="0" fontId="28" fillId="0" borderId="16" xfId="0" applyFont="1" applyBorder="1" applyAlignment="1">
      <alignment wrapText="1"/>
    </xf>
    <xf numFmtId="10" fontId="45" fillId="2" borderId="37" xfId="0" applyNumberFormat="1" applyFont="1" applyFill="1" applyBorder="1" applyProtection="1">
      <protection locked="0"/>
    </xf>
    <xf numFmtId="0" fontId="0" fillId="2" borderId="0" xfId="0"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11" fillId="4" borderId="0" xfId="19" applyFont="1" applyFill="1" applyAlignment="1">
      <alignment horizontal="left"/>
    </xf>
    <xf numFmtId="0" fontId="3" fillId="2" borderId="13" xfId="19" applyFont="1" applyFill="1" applyBorder="1" applyAlignment="1" applyProtection="1">
      <alignment horizontal="center" vertical="center"/>
      <protection locked="0"/>
    </xf>
    <xf numFmtId="0" fontId="3" fillId="4" borderId="0" xfId="19" applyFont="1" applyFill="1" applyAlignment="1">
      <alignment horizontal="left"/>
    </xf>
    <xf numFmtId="0" fontId="3" fillId="2" borderId="22" xfId="19" applyFont="1" applyFill="1" applyBorder="1" applyAlignment="1" applyProtection="1">
      <alignment horizontal="center" vertical="center"/>
      <protection locked="0"/>
    </xf>
    <xf numFmtId="0" fontId="3" fillId="5" borderId="0" xfId="19" applyFont="1" applyFill="1" applyAlignment="1">
      <alignment horizontal="center" vertical="center"/>
    </xf>
    <xf numFmtId="0" fontId="2" fillId="0" borderId="0" xfId="74" applyAlignment="1" applyProtection="1">
      <alignment horizontal="right"/>
      <protection locked="0"/>
    </xf>
    <xf numFmtId="0" fontId="2" fillId="0" borderId="0" xfId="74" applyAlignment="1" applyProtection="1">
      <alignment horizontal="center"/>
      <protection locked="0"/>
    </xf>
    <xf numFmtId="0" fontId="2" fillId="0" borderId="0" xfId="74" applyProtection="1">
      <protection locked="0"/>
    </xf>
    <xf numFmtId="0" fontId="0" fillId="0" borderId="0" xfId="0" applyProtection="1">
      <protection locked="0"/>
    </xf>
    <xf numFmtId="14" fontId="2" fillId="0" borderId="0" xfId="74" applyNumberFormat="1" applyProtection="1">
      <protection locked="0"/>
    </xf>
    <xf numFmtId="0" fontId="2" fillId="0" borderId="0" xfId="74" applyFont="1" applyAlignment="1" applyProtection="1">
      <alignment horizontal="right"/>
      <protection locked="0"/>
    </xf>
    <xf numFmtId="0" fontId="124" fillId="0" borderId="0" xfId="74" applyFont="1" applyAlignment="1" applyProtection="1">
      <alignment horizontal="center"/>
    </xf>
    <xf numFmtId="49" fontId="124" fillId="0" borderId="0" xfId="74" applyNumberFormat="1" applyFont="1" applyAlignment="1" applyProtection="1">
      <alignment horizontal="center"/>
    </xf>
    <xf numFmtId="0" fontId="2" fillId="0" borderId="0" xfId="74" applyProtection="1"/>
    <xf numFmtId="49" fontId="2" fillId="0" borderId="0" xfId="74" applyNumberFormat="1" applyAlignment="1" applyProtection="1">
      <alignment horizontal="center"/>
    </xf>
    <xf numFmtId="37" fontId="2" fillId="0" borderId="0" xfId="74" applyNumberFormat="1" applyProtection="1"/>
    <xf numFmtId="49" fontId="2" fillId="39" borderId="0" xfId="74" applyNumberFormat="1" applyFill="1" applyAlignment="1" applyProtection="1">
      <alignment horizontal="center"/>
    </xf>
    <xf numFmtId="0" fontId="2" fillId="0" borderId="0" xfId="74" applyAlignment="1" applyProtection="1">
      <alignment horizontal="left" indent="1"/>
    </xf>
    <xf numFmtId="37" fontId="2" fillId="0" borderId="9" xfId="74" applyNumberFormat="1" applyBorder="1" applyProtection="1"/>
    <xf numFmtId="37" fontId="2" fillId="0" borderId="0" xfId="74" applyNumberFormat="1" applyFill="1" applyBorder="1" applyProtection="1"/>
    <xf numFmtId="37" fontId="2" fillId="0" borderId="47" xfId="74" applyNumberFormat="1" applyBorder="1" applyProtection="1"/>
    <xf numFmtId="0" fontId="1" fillId="7" borderId="0" xfId="74" applyFont="1" applyFill="1" applyProtection="1">
      <protection locked="0"/>
    </xf>
    <xf numFmtId="3" fontId="11" fillId="2" borderId="0" xfId="0" applyNumberFormat="1" applyFont="1" applyFill="1" applyBorder="1" applyProtection="1">
      <protection locked="0"/>
    </xf>
    <xf numFmtId="166" fontId="20" fillId="0" borderId="20" xfId="13" applyFont="1" applyBorder="1" applyAlignment="1" applyProtection="1">
      <alignment horizontal="center" vertical="center"/>
      <protection locked="0"/>
    </xf>
    <xf numFmtId="166" fontId="20" fillId="0" borderId="0" xfId="13" applyFont="1" applyBorder="1" applyAlignment="1" applyProtection="1">
      <alignment horizontal="center" vertical="center"/>
      <protection locked="0"/>
    </xf>
    <xf numFmtId="166" fontId="11" fillId="0" borderId="2" xfId="13" applyFont="1" applyBorder="1" applyAlignment="1" applyProtection="1">
      <alignment horizontal="left" vertical="center"/>
      <protection locked="0"/>
    </xf>
    <xf numFmtId="166" fontId="11" fillId="0" borderId="16" xfId="13" applyFont="1" applyBorder="1" applyAlignment="1" applyProtection="1">
      <alignment horizontal="left" vertical="center"/>
      <protection locked="0"/>
    </xf>
    <xf numFmtId="166" fontId="28" fillId="0" borderId="0" xfId="13" applyFont="1" applyBorder="1" applyAlignment="1" applyProtection="1">
      <alignment horizontal="center" vertical="center"/>
      <protection locked="0"/>
    </xf>
    <xf numFmtId="166" fontId="28" fillId="0" borderId="21" xfId="13" applyFont="1" applyBorder="1" applyAlignment="1" applyProtection="1">
      <alignment horizontal="center" vertical="center"/>
      <protection locked="0"/>
    </xf>
    <xf numFmtId="166" fontId="19" fillId="0" borderId="8" xfId="13" applyFont="1" applyBorder="1" applyAlignment="1">
      <alignment horizontal="center" vertical="center"/>
    </xf>
    <xf numFmtId="166" fontId="51" fillId="0" borderId="20" xfId="13" applyFont="1" applyBorder="1" applyAlignment="1" applyProtection="1">
      <alignment horizontal="center" vertical="center"/>
    </xf>
    <xf numFmtId="166" fontId="51" fillId="0" borderId="0" xfId="13" applyFont="1" applyBorder="1" applyAlignment="1" applyProtection="1">
      <alignment horizontal="center" vertical="center"/>
    </xf>
    <xf numFmtId="166" fontId="51" fillId="0" borderId="21" xfId="13" applyFont="1" applyBorder="1" applyAlignment="1" applyProtection="1">
      <alignment horizontal="center" vertical="center"/>
    </xf>
    <xf numFmtId="166" fontId="51" fillId="0" borderId="17" xfId="13" applyFont="1" applyBorder="1" applyAlignment="1" applyProtection="1">
      <alignment horizontal="center" vertical="center"/>
    </xf>
    <xf numFmtId="166" fontId="51" fillId="0" borderId="2" xfId="13" applyFont="1" applyBorder="1" applyAlignment="1" applyProtection="1">
      <alignment horizontal="center" vertical="center"/>
    </xf>
    <xf numFmtId="166" fontId="51" fillId="0" borderId="16" xfId="13" applyFont="1" applyBorder="1" applyAlignment="1" applyProtection="1">
      <alignment horizontal="center" vertical="center"/>
    </xf>
    <xf numFmtId="166" fontId="20" fillId="0" borderId="9" xfId="13" applyFont="1" applyFill="1" applyBorder="1" applyAlignment="1">
      <alignment horizontal="center" vertical="center"/>
    </xf>
    <xf numFmtId="166" fontId="20" fillId="0" borderId="2" xfId="13" applyFont="1" applyFill="1" applyBorder="1" applyAlignment="1">
      <alignment horizontal="center" vertical="center"/>
    </xf>
    <xf numFmtId="3" fontId="11" fillId="0" borderId="17" xfId="13" applyNumberFormat="1" applyFont="1" applyFill="1" applyBorder="1" applyAlignment="1" applyProtection="1">
      <alignment horizontal="center" vertical="center"/>
    </xf>
    <xf numFmtId="3" fontId="11" fillId="0" borderId="16" xfId="13" applyNumberFormat="1" applyFont="1" applyFill="1" applyBorder="1" applyAlignment="1" applyProtection="1">
      <alignment horizontal="center" vertical="center"/>
    </xf>
    <xf numFmtId="3" fontId="11" fillId="0" borderId="17" xfId="13" applyNumberFormat="1" applyFont="1" applyBorder="1" applyAlignment="1" applyProtection="1">
      <alignment horizontal="center" vertical="center"/>
    </xf>
    <xf numFmtId="3" fontId="11" fillId="0" borderId="2" xfId="13" applyNumberFormat="1" applyFont="1" applyBorder="1" applyAlignment="1" applyProtection="1">
      <alignment horizontal="center" vertical="center"/>
    </xf>
    <xf numFmtId="3" fontId="11" fillId="0" borderId="16" xfId="13" applyNumberFormat="1" applyFont="1" applyBorder="1" applyAlignment="1" applyProtection="1">
      <alignment horizontal="center" vertical="center"/>
    </xf>
    <xf numFmtId="0" fontId="45" fillId="2" borderId="0" xfId="0" applyFont="1" applyFill="1" applyBorder="1" applyAlignment="1" applyProtection="1">
      <alignment vertical="top" wrapText="1"/>
      <protection locked="0"/>
    </xf>
    <xf numFmtId="0" fontId="4" fillId="2" borderId="0" xfId="0" applyFont="1" applyFill="1" applyBorder="1" applyAlignment="1" applyProtection="1">
      <alignment horizontal="right" vertical="center"/>
      <protection locked="0"/>
    </xf>
    <xf numFmtId="0" fontId="4" fillId="0" borderId="0" xfId="0" applyFont="1" applyBorder="1" applyAlignment="1">
      <alignment horizontal="right" vertical="center"/>
    </xf>
    <xf numFmtId="0" fontId="4" fillId="2" borderId="0" xfId="0" applyFont="1" applyFill="1" applyBorder="1" applyAlignment="1" applyProtection="1">
      <alignment horizontal="right"/>
      <protection locked="0"/>
    </xf>
    <xf numFmtId="0" fontId="4" fillId="0" borderId="0" xfId="0" applyFont="1" applyBorder="1" applyAlignment="1">
      <alignment horizontal="right"/>
    </xf>
    <xf numFmtId="0" fontId="4" fillId="7" borderId="18" xfId="0" applyFont="1" applyFill="1" applyBorder="1" applyAlignment="1" applyProtection="1">
      <protection locked="0"/>
    </xf>
    <xf numFmtId="0" fontId="4" fillId="7" borderId="9" xfId="0" applyFont="1" applyFill="1" applyBorder="1" applyAlignment="1"/>
    <xf numFmtId="0" fontId="4" fillId="7" borderId="19" xfId="0" applyFont="1" applyFill="1" applyBorder="1" applyAlignment="1"/>
    <xf numFmtId="0" fontId="4" fillId="7" borderId="17" xfId="0" applyFont="1" applyFill="1" applyBorder="1" applyAlignment="1" applyProtection="1">
      <protection locked="0"/>
    </xf>
    <xf numFmtId="0" fontId="4" fillId="7" borderId="2" xfId="0" applyFont="1" applyFill="1" applyBorder="1" applyAlignment="1"/>
    <xf numFmtId="0" fontId="4" fillId="7" borderId="16" xfId="0" applyFont="1" applyFill="1" applyBorder="1" applyAlignment="1"/>
    <xf numFmtId="0" fontId="0" fillId="2" borderId="0" xfId="0" applyFill="1" applyBorder="1" applyAlignment="1" applyProtection="1">
      <protection locked="0"/>
    </xf>
    <xf numFmtId="0" fontId="0" fillId="0" borderId="0" xfId="0" applyBorder="1" applyAlignment="1"/>
    <xf numFmtId="167" fontId="0" fillId="2" borderId="0" xfId="0" applyNumberFormat="1" applyFill="1" applyBorder="1" applyAlignment="1" applyProtection="1">
      <protection locked="0"/>
    </xf>
    <xf numFmtId="167" fontId="0" fillId="0" borderId="0" xfId="0" applyNumberFormat="1" applyBorder="1" applyAlignment="1"/>
    <xf numFmtId="0" fontId="55" fillId="2" borderId="2" xfId="0" applyFont="1" applyFill="1" applyBorder="1" applyAlignment="1">
      <alignment horizontal="left" wrapText="1"/>
    </xf>
    <xf numFmtId="0" fontId="47" fillId="3" borderId="2" xfId="0" applyFont="1" applyFill="1" applyBorder="1" applyAlignment="1" applyProtection="1">
      <alignment horizontal="left" wrapText="1"/>
      <protection locked="0"/>
    </xf>
    <xf numFmtId="0" fontId="10" fillId="2" borderId="0" xfId="0" applyFont="1" applyFill="1" applyBorder="1" applyAlignment="1" applyProtection="1">
      <alignment horizontal="left" vertical="top" wrapText="1"/>
      <protection locked="0"/>
    </xf>
    <xf numFmtId="3" fontId="15" fillId="2" borderId="0" xfId="0" applyNumberFormat="1" applyFont="1" applyFill="1" applyAlignment="1" applyProtection="1">
      <alignment wrapText="1" shrinkToFit="1"/>
      <protection locked="0"/>
    </xf>
    <xf numFmtId="0" fontId="15" fillId="0" borderId="0" xfId="0" applyFont="1" applyAlignment="1">
      <alignment wrapText="1" shrinkToFit="1"/>
    </xf>
    <xf numFmtId="0" fontId="15" fillId="0" borderId="0" xfId="0" applyFont="1" applyAlignment="1">
      <alignment wrapText="1"/>
    </xf>
    <xf numFmtId="0" fontId="45" fillId="2" borderId="0" xfId="0" applyFont="1" applyFill="1" applyBorder="1" applyAlignment="1" applyProtection="1">
      <alignment vertical="center"/>
      <protection locked="0"/>
    </xf>
    <xf numFmtId="0" fontId="45" fillId="2" borderId="15" xfId="0" applyFont="1" applyFill="1" applyBorder="1" applyAlignment="1" applyProtection="1">
      <alignment wrapText="1"/>
      <protection locked="0"/>
    </xf>
    <xf numFmtId="0" fontId="45" fillId="2" borderId="8" xfId="0" applyFont="1" applyFill="1" applyBorder="1" applyAlignment="1" applyProtection="1">
      <alignment wrapText="1"/>
      <protection locked="0"/>
    </xf>
    <xf numFmtId="0" fontId="45" fillId="2" borderId="14" xfId="0" applyFont="1" applyFill="1" applyBorder="1" applyAlignment="1" applyProtection="1">
      <alignment wrapText="1"/>
      <protection locked="0"/>
    </xf>
    <xf numFmtId="0" fontId="55" fillId="2" borderId="8" xfId="0" applyFont="1" applyFill="1" applyBorder="1" applyAlignment="1">
      <alignment horizontal="left" wrapText="1"/>
    </xf>
    <xf numFmtId="0" fontId="68" fillId="2" borderId="9" xfId="9" applyFont="1" applyFill="1" applyBorder="1" applyAlignment="1" applyProtection="1">
      <alignment horizontal="left"/>
      <protection locked="0"/>
    </xf>
    <xf numFmtId="0" fontId="68" fillId="2" borderId="0" xfId="9" applyFont="1" applyFill="1" applyBorder="1" applyAlignment="1" applyProtection="1">
      <alignment horizontal="left"/>
      <protection locked="0"/>
    </xf>
    <xf numFmtId="0" fontId="68" fillId="2" borderId="0" xfId="27" applyFont="1" applyFill="1" applyBorder="1" applyAlignment="1" applyProtection="1">
      <alignment horizontal="left"/>
      <protection locked="0"/>
    </xf>
    <xf numFmtId="0" fontId="68" fillId="0" borderId="0" xfId="27" applyFont="1" applyAlignment="1" applyProtection="1">
      <alignment horizontal="left"/>
    </xf>
    <xf numFmtId="0" fontId="68" fillId="0" borderId="0" xfId="27" applyFont="1" applyAlignment="1" applyProtection="1"/>
    <xf numFmtId="0" fontId="13" fillId="2" borderId="0" xfId="0" applyFont="1" applyFill="1" applyBorder="1" applyAlignment="1" applyProtection="1">
      <alignment horizontal="center" wrapText="1"/>
      <protection locked="0"/>
    </xf>
    <xf numFmtId="0" fontId="54" fillId="2" borderId="9" xfId="0" applyFont="1" applyFill="1" applyBorder="1" applyAlignment="1" applyProtection="1">
      <alignment horizontal="right"/>
      <protection locked="0"/>
    </xf>
    <xf numFmtId="0" fontId="65" fillId="2" borderId="15" xfId="0" applyFont="1" applyFill="1" applyBorder="1" applyAlignment="1" applyProtection="1">
      <alignment horizontal="center" vertical="center" wrapText="1"/>
    </xf>
    <xf numFmtId="0" fontId="65" fillId="2" borderId="14" xfId="0" applyFont="1" applyFill="1" applyBorder="1" applyAlignment="1" applyProtection="1">
      <alignment horizontal="center" vertical="center" wrapText="1"/>
    </xf>
    <xf numFmtId="167" fontId="54" fillId="2" borderId="26" xfId="0" applyNumberFormat="1" applyFont="1" applyFill="1" applyBorder="1" applyAlignment="1" applyProtection="1">
      <alignment horizontal="center" vertical="center"/>
    </xf>
    <xf numFmtId="167" fontId="54" fillId="2" borderId="27" xfId="0" applyNumberFormat="1" applyFont="1" applyFill="1" applyBorder="1" applyAlignment="1" applyProtection="1">
      <alignment horizontal="center" vertical="center"/>
    </xf>
    <xf numFmtId="167" fontId="54" fillId="2" borderId="15" xfId="0" applyNumberFormat="1" applyFont="1" applyFill="1" applyBorder="1" applyAlignment="1" applyProtection="1">
      <alignment horizontal="center" vertical="center" wrapText="1"/>
    </xf>
    <xf numFmtId="167" fontId="54" fillId="2" borderId="14" xfId="0" applyNumberFormat="1" applyFont="1" applyFill="1" applyBorder="1" applyAlignment="1" applyProtection="1">
      <alignment horizontal="center" vertical="center" wrapText="1"/>
    </xf>
    <xf numFmtId="0" fontId="53" fillId="2" borderId="0" xfId="0" applyFont="1" applyFill="1" applyAlignment="1" applyProtection="1">
      <alignment horizontal="left" wrapText="1"/>
      <protection locked="0"/>
    </xf>
    <xf numFmtId="0" fontId="0" fillId="0" borderId="0" xfId="0" applyAlignment="1">
      <alignment horizontal="left" wrapText="1"/>
    </xf>
    <xf numFmtId="0" fontId="53" fillId="2" borderId="0" xfId="0" applyFont="1" applyFill="1" applyAlignment="1" applyProtection="1">
      <alignment horizontal="left" vertical="top" wrapText="1"/>
      <protection locked="0"/>
    </xf>
    <xf numFmtId="0" fontId="0" fillId="0" borderId="0" xfId="0" applyAlignment="1">
      <alignment horizontal="left" vertical="top" wrapText="1"/>
    </xf>
    <xf numFmtId="0" fontId="65" fillId="2" borderId="22" xfId="0" applyFont="1" applyFill="1" applyBorder="1" applyAlignment="1" applyProtection="1">
      <alignment horizontal="left" vertical="center" wrapText="1"/>
      <protection locked="0"/>
    </xf>
    <xf numFmtId="0" fontId="65" fillId="2" borderId="24" xfId="0" applyFont="1" applyFill="1" applyBorder="1" applyAlignment="1" applyProtection="1">
      <alignment horizontal="left" vertical="center" wrapText="1"/>
      <protection locked="0"/>
    </xf>
    <xf numFmtId="0" fontId="60" fillId="2" borderId="17" xfId="0" applyFont="1" applyFill="1" applyBorder="1" applyAlignment="1" applyProtection="1">
      <alignment horizontal="center" vertical="top" wrapText="1"/>
    </xf>
    <xf numFmtId="0" fontId="60" fillId="2" borderId="16" xfId="0" applyFont="1" applyFill="1" applyBorder="1" applyAlignment="1" applyProtection="1">
      <alignment horizontal="center" vertical="top" wrapText="1"/>
    </xf>
    <xf numFmtId="0" fontId="54" fillId="2" borderId="2" xfId="0" applyFont="1" applyFill="1" applyBorder="1" applyProtection="1">
      <protection locked="0"/>
    </xf>
    <xf numFmtId="167" fontId="54" fillId="2" borderId="2" xfId="0" applyNumberFormat="1" applyFont="1" applyFill="1" applyBorder="1" applyAlignment="1" applyProtection="1">
      <alignment horizontal="center" vertical="center"/>
      <protection locked="0"/>
    </xf>
    <xf numFmtId="167" fontId="54" fillId="2" borderId="16" xfId="0" applyNumberFormat="1" applyFont="1" applyFill="1" applyBorder="1" applyAlignment="1" applyProtection="1">
      <alignment horizontal="center" vertical="center"/>
      <protection locked="0"/>
    </xf>
    <xf numFmtId="0" fontId="54" fillId="2" borderId="0" xfId="0" applyFont="1" applyFill="1" applyAlignment="1" applyProtection="1">
      <alignment horizontal="right"/>
      <protection locked="0"/>
    </xf>
    <xf numFmtId="0" fontId="63" fillId="2" borderId="18" xfId="0" applyFont="1" applyFill="1" applyBorder="1" applyAlignment="1" applyProtection="1">
      <alignment horizontal="center"/>
    </xf>
    <xf numFmtId="0" fontId="63" fillId="2" borderId="9" xfId="0" applyFont="1" applyFill="1" applyBorder="1" applyAlignment="1" applyProtection="1">
      <alignment horizontal="center"/>
    </xf>
    <xf numFmtId="0" fontId="63" fillId="2" borderId="19" xfId="0" applyFont="1" applyFill="1" applyBorder="1" applyAlignment="1" applyProtection="1">
      <alignment horizontal="center"/>
    </xf>
    <xf numFmtId="167" fontId="54" fillId="2" borderId="18" xfId="0" applyNumberFormat="1" applyFont="1" applyFill="1" applyBorder="1" applyAlignment="1" applyProtection="1">
      <alignment horizontal="center" vertical="center" wrapText="1"/>
    </xf>
    <xf numFmtId="167" fontId="54" fillId="2" borderId="19" xfId="0" applyNumberFormat="1" applyFont="1" applyFill="1" applyBorder="1" applyAlignment="1" applyProtection="1">
      <alignment horizontal="center" vertical="center" wrapText="1"/>
    </xf>
    <xf numFmtId="0" fontId="62" fillId="2" borderId="17" xfId="0" applyFont="1" applyFill="1" applyBorder="1" applyAlignment="1" applyProtection="1">
      <alignment horizontal="left" vertical="top" wrapText="1"/>
    </xf>
    <xf numFmtId="0" fontId="62" fillId="2" borderId="16" xfId="0" applyFont="1" applyFill="1" applyBorder="1" applyAlignment="1" applyProtection="1">
      <alignment horizontal="left" vertical="top" wrapText="1"/>
    </xf>
    <xf numFmtId="0" fontId="63" fillId="2" borderId="20" xfId="0" applyFont="1" applyFill="1" applyBorder="1" applyAlignment="1" applyProtection="1">
      <alignment horizontal="center" vertical="top"/>
    </xf>
    <xf numFmtId="0" fontId="63" fillId="2" borderId="0" xfId="0" applyFont="1" applyFill="1" applyBorder="1" applyAlignment="1" applyProtection="1">
      <alignment horizontal="center" vertical="top"/>
    </xf>
    <xf numFmtId="0" fontId="63" fillId="2" borderId="21" xfId="0" applyFont="1" applyFill="1" applyBorder="1" applyAlignment="1" applyProtection="1">
      <alignment horizontal="center" vertical="top"/>
    </xf>
    <xf numFmtId="0" fontId="63" fillId="2" borderId="17" xfId="0" applyFont="1" applyFill="1" applyBorder="1" applyAlignment="1" applyProtection="1">
      <alignment horizontal="center" vertical="top"/>
    </xf>
    <xf numFmtId="0" fontId="63" fillId="2" borderId="2" xfId="0" applyFont="1" applyFill="1" applyBorder="1" applyAlignment="1" applyProtection="1">
      <alignment horizontal="center" vertical="top"/>
    </xf>
    <xf numFmtId="0" fontId="63" fillId="2" borderId="16" xfId="0" applyFont="1" applyFill="1" applyBorder="1" applyAlignment="1" applyProtection="1">
      <alignment horizontal="center" vertical="top"/>
    </xf>
    <xf numFmtId="0" fontId="62" fillId="2" borderId="24" xfId="0" applyFont="1" applyFill="1" applyBorder="1" applyAlignment="1" applyProtection="1">
      <alignment horizontal="right"/>
    </xf>
    <xf numFmtId="167" fontId="54" fillId="2" borderId="22" xfId="0" applyNumberFormat="1" applyFont="1" applyFill="1" applyBorder="1" applyAlignment="1" applyProtection="1">
      <alignment horizontal="center" vertical="center"/>
    </xf>
    <xf numFmtId="37" fontId="45" fillId="0" borderId="2" xfId="17" applyNumberFormat="1" applyFont="1" applyBorder="1" applyAlignment="1" applyProtection="1">
      <alignment horizontal="right"/>
      <protection locked="0"/>
    </xf>
    <xf numFmtId="10" fontId="45" fillId="0" borderId="2" xfId="17" applyNumberFormat="1" applyFont="1" applyBorder="1" applyAlignment="1" applyProtection="1">
      <alignment horizontal="center"/>
      <protection locked="0"/>
    </xf>
    <xf numFmtId="37" fontId="45" fillId="0" borderId="0" xfId="17" applyNumberFormat="1" applyFont="1" applyBorder="1" applyAlignment="1" applyProtection="1">
      <alignment horizontal="right"/>
      <protection locked="0"/>
    </xf>
    <xf numFmtId="10" fontId="45" fillId="0" borderId="0" xfId="17" applyNumberFormat="1" applyFont="1" applyBorder="1" applyAlignment="1" applyProtection="1">
      <alignment horizontal="center"/>
      <protection locked="0"/>
    </xf>
    <xf numFmtId="0" fontId="11" fillId="0" borderId="2" xfId="10" applyFont="1" applyBorder="1" applyAlignment="1" applyProtection="1">
      <alignment horizontal="center" vertical="center"/>
      <protection locked="0"/>
    </xf>
    <xf numFmtId="0" fontId="28" fillId="0" borderId="0" xfId="16" applyFont="1" applyBorder="1" applyAlignment="1">
      <alignment horizontal="left" vertical="center"/>
    </xf>
    <xf numFmtId="0" fontId="28" fillId="0" borderId="8" xfId="16" applyFont="1" applyBorder="1" applyAlignment="1">
      <alignment horizontal="left" wrapText="1"/>
    </xf>
    <xf numFmtId="0" fontId="4" fillId="6" borderId="0" xfId="19" applyFont="1" applyFill="1" applyAlignment="1">
      <alignment horizontal="center" vertical="center" textRotation="90" wrapText="1"/>
    </xf>
    <xf numFmtId="0" fontId="3" fillId="0" borderId="0" xfId="19" applyFont="1" applyAlignment="1">
      <alignment textRotation="90" wrapText="1"/>
    </xf>
    <xf numFmtId="0" fontId="3" fillId="2" borderId="13" xfId="19" applyFont="1" applyFill="1" applyBorder="1" applyAlignment="1" applyProtection="1">
      <alignment horizontal="center" vertical="center"/>
      <protection locked="0"/>
    </xf>
    <xf numFmtId="0" fontId="11" fillId="4" borderId="0" xfId="19" applyFont="1" applyFill="1" applyAlignment="1">
      <alignment horizontal="left"/>
    </xf>
    <xf numFmtId="0" fontId="3" fillId="2" borderId="22" xfId="19" applyFont="1" applyFill="1" applyBorder="1" applyAlignment="1" applyProtection="1">
      <alignment horizontal="center" vertical="center"/>
      <protection locked="0"/>
    </xf>
    <xf numFmtId="0" fontId="11" fillId="4" borderId="0" xfId="19" applyFont="1" applyFill="1" applyAlignment="1">
      <alignment horizontal="left" wrapText="1"/>
    </xf>
    <xf numFmtId="0" fontId="3" fillId="4" borderId="0" xfId="19" applyFont="1" applyFill="1" applyAlignment="1">
      <alignment horizontal="center" wrapText="1"/>
    </xf>
    <xf numFmtId="0" fontId="4" fillId="6" borderId="15" xfId="19" applyFont="1" applyFill="1" applyBorder="1" applyAlignment="1" applyProtection="1">
      <alignment horizontal="center" vertical="center"/>
    </xf>
    <xf numFmtId="0" fontId="4" fillId="6" borderId="8" xfId="19" applyFont="1" applyFill="1" applyBorder="1" applyAlignment="1" applyProtection="1">
      <alignment horizontal="center" vertical="center"/>
    </xf>
    <xf numFmtId="0" fontId="4" fillId="6" borderId="14" xfId="19" applyFont="1" applyFill="1" applyBorder="1" applyAlignment="1" applyProtection="1">
      <alignment horizontal="center" vertical="center"/>
    </xf>
    <xf numFmtId="0" fontId="11" fillId="4" borderId="0" xfId="19" applyFont="1" applyFill="1" applyAlignment="1">
      <alignment horizontal="center"/>
    </xf>
    <xf numFmtId="0" fontId="4" fillId="6" borderId="0" xfId="19" applyFont="1" applyFill="1" applyAlignment="1" applyProtection="1">
      <alignment horizontal="center" vertical="center" textRotation="90" wrapText="1"/>
    </xf>
    <xf numFmtId="0" fontId="3" fillId="0" borderId="0" xfId="19" applyFont="1" applyAlignment="1" applyProtection="1">
      <alignment textRotation="90" wrapText="1"/>
    </xf>
    <xf numFmtId="0" fontId="3" fillId="2" borderId="15" xfId="19" applyFont="1" applyFill="1" applyBorder="1" applyAlignment="1" applyProtection="1">
      <alignment horizontal="center" vertical="center"/>
      <protection locked="0"/>
    </xf>
    <xf numFmtId="0" fontId="3" fillId="2" borderId="14" xfId="19" applyFont="1" applyFill="1" applyBorder="1" applyAlignment="1" applyProtection="1">
      <alignment horizontal="center" vertical="center"/>
      <protection locked="0"/>
    </xf>
    <xf numFmtId="0" fontId="3" fillId="4" borderId="0" xfId="19" applyFont="1" applyFill="1" applyAlignment="1">
      <alignment horizontal="left"/>
    </xf>
  </cellXfs>
  <cellStyles count="85">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1" builtinId="27" customBuiltin="1"/>
    <cellStyle name="Calculation" xfId="45" builtinId="22" customBuiltin="1"/>
    <cellStyle name="Check Cell" xfId="47" builtinId="23" customBuiltin="1"/>
    <cellStyle name="Comma" xfId="1" builtinId="3"/>
    <cellStyle name="Comma 2" xfId="21"/>
    <cellStyle name="Comma 2 2" xfId="22"/>
    <cellStyle name="Comma 2 3" xfId="80"/>
    <cellStyle name="Comma 3" xfId="81"/>
    <cellStyle name="Comma0" xfId="2"/>
    <cellStyle name="Currency" xfId="3" builtinId="4"/>
    <cellStyle name="Currency 2" xfId="23"/>
    <cellStyle name="Currency 2 2" xfId="24"/>
    <cellStyle name="Currency 2 3" xfId="82"/>
    <cellStyle name="Currency 3" xfId="32"/>
    <cellStyle name="Currency0" xfId="4"/>
    <cellStyle name="Date" xfId="5"/>
    <cellStyle name="Explanatory Text" xfId="49" builtinId="53" customBuiltin="1"/>
    <cellStyle name="Fixed" xfId="6"/>
    <cellStyle name="Good" xfId="40" builtinId="26" customBuiltin="1"/>
    <cellStyle name="Heading 1" xfId="7" builtinId="16" customBuiltin="1"/>
    <cellStyle name="Heading 1 2" xfId="25"/>
    <cellStyle name="Heading 1 2 2" xfId="75"/>
    <cellStyle name="Heading 1 3" xfId="33"/>
    <cellStyle name="Heading 2" xfId="8" builtinId="17" customBuiltin="1"/>
    <cellStyle name="Heading 2 2" xfId="26"/>
    <cellStyle name="Heading 2 2 2" xfId="76"/>
    <cellStyle name="Heading 2 3" xfId="34"/>
    <cellStyle name="Heading 3" xfId="38" builtinId="18" customBuiltin="1"/>
    <cellStyle name="Heading 4" xfId="39" builtinId="19" customBuiltin="1"/>
    <cellStyle name="Hyperlink" xfId="9" builtinId="8"/>
    <cellStyle name="Hyperlink 2" xfId="27"/>
    <cellStyle name="Hyperlink 3" xfId="35"/>
    <cellStyle name="Input" xfId="43" builtinId="20" customBuiltin="1"/>
    <cellStyle name="Linked Cell" xfId="46" builtinId="24" customBuiltin="1"/>
    <cellStyle name="Neutral" xfId="42" builtinId="28" customBuiltin="1"/>
    <cellStyle name="Normal" xfId="0" builtinId="0"/>
    <cellStyle name="Normal 2" xfId="13"/>
    <cellStyle name="Normal 2 2" xfId="19"/>
    <cellStyle name="Normal 3" xfId="14"/>
    <cellStyle name="Normal 3 2" xfId="74"/>
    <cellStyle name="Normal 4" xfId="15"/>
    <cellStyle name="Normal 5" xfId="31"/>
    <cellStyle name="Normal_CHKLST1" xfId="16"/>
    <cellStyle name="Normal_CHKLST2" xfId="17"/>
    <cellStyle name="Normal_ENTBUDGT" xfId="18"/>
    <cellStyle name="Normal_FIRSTBUD" xfId="10"/>
    <cellStyle name="Note 2" xfId="77"/>
    <cellStyle name="Output" xfId="44" builtinId="21" customBuiltin="1"/>
    <cellStyle name="Percent" xfId="11" builtinId="5"/>
    <cellStyle name="Percent 2" xfId="28"/>
    <cellStyle name="Percent 2 2" xfId="20"/>
    <cellStyle name="Percent 2 2 2" xfId="83"/>
    <cellStyle name="Percent 2 3" xfId="84"/>
    <cellStyle name="Percent 3" xfId="29"/>
    <cellStyle name="Percent 3 2" xfId="78"/>
    <cellStyle name="Percent 4" xfId="36"/>
    <cellStyle name="Title" xfId="37" builtinId="15" customBuiltin="1"/>
    <cellStyle name="Total" xfId="12" builtinId="25" customBuiltin="1"/>
    <cellStyle name="Total 2" xfId="30"/>
    <cellStyle name="Total 2 2" xfId="79"/>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48</xdr:row>
      <xdr:rowOff>28575</xdr:rowOff>
    </xdr:from>
    <xdr:to>
      <xdr:col>6</xdr:col>
      <xdr:colOff>1523999</xdr:colOff>
      <xdr:row>52</xdr:row>
      <xdr:rowOff>0</xdr:rowOff>
    </xdr:to>
    <xdr:sp macro="" textlink="">
      <xdr:nvSpPr>
        <xdr:cNvPr id="2" name="Text 62"/>
        <xdr:cNvSpPr txBox="1">
          <a:spLocks noChangeArrowheads="1"/>
        </xdr:cNvSpPr>
      </xdr:nvSpPr>
      <xdr:spPr bwMode="auto">
        <a:xfrm>
          <a:off x="47625" y="9496425"/>
          <a:ext cx="4343399" cy="619125"/>
        </a:xfrm>
        <a:prstGeom prst="rect">
          <a:avLst/>
        </a:prstGeom>
        <a:solidFill>
          <a:srgbClr val="FFFFFF"/>
        </a:solidFill>
        <a:ln w="1">
          <a:noFill/>
          <a:miter lim="800000"/>
          <a:headEnd/>
          <a:tailEnd/>
        </a:ln>
      </xdr:spPr>
      <xdr:txBody>
        <a:bodyPr vertOverflow="clip" wrap="square" lIns="27432" tIns="18288" rIns="27432" bIns="0" anchor="t" upright="1"/>
        <a:lstStyle/>
        <a:p>
          <a:pPr algn="l" rtl="0">
            <a:defRPr sz="1000"/>
          </a:pPr>
          <a:r>
            <a:rPr lang="en-US" sz="775" b="0" i="0" u="none" strike="noStrike" baseline="0">
              <a:solidFill>
                <a:srgbClr val="000000"/>
              </a:solidFill>
              <a:latin typeface="Arial"/>
              <a:cs typeface="Arial"/>
            </a:rPr>
            <a:t>14.  APPLICANT  ORGANIZATION  CERTIFICATION  AND ACCEPTANCE:  I certify that the statements herein are true, complete and accurate to the best of my knowledge, and accept the obligation to comply with Public Health Services terms and conditions if a grant is awarded as a result of this application. I am aware that any false, fictitious, or fraudulent statements or claims may subject me to criminal, civil, or administrative penalties. </a:t>
          </a:r>
        </a:p>
      </xdr:txBody>
    </xdr:sp>
    <xdr:clientData/>
  </xdr:twoCellAnchor>
  <xdr:twoCellAnchor>
    <xdr:from>
      <xdr:col>12</xdr:col>
      <xdr:colOff>76200</xdr:colOff>
      <xdr:row>8</xdr:row>
      <xdr:rowOff>19050</xdr:rowOff>
    </xdr:from>
    <xdr:to>
      <xdr:col>12</xdr:col>
      <xdr:colOff>209550</xdr:colOff>
      <xdr:row>8</xdr:row>
      <xdr:rowOff>142875</xdr:rowOff>
    </xdr:to>
    <xdr:sp macro="" textlink="">
      <xdr:nvSpPr>
        <xdr:cNvPr id="3" name="Rectangle 5"/>
        <xdr:cNvSpPr>
          <a:spLocks noChangeArrowheads="1"/>
        </xdr:cNvSpPr>
      </xdr:nvSpPr>
      <xdr:spPr bwMode="auto">
        <a:xfrm>
          <a:off x="6896100" y="1562100"/>
          <a:ext cx="133350" cy="123825"/>
        </a:xfrm>
        <a:prstGeom prst="rect">
          <a:avLst/>
        </a:prstGeom>
        <a:noFill/>
        <a:ln w="9525">
          <a:solidFill>
            <a:srgbClr val="000000"/>
          </a:solidFill>
          <a:miter lim="800000"/>
          <a:headEnd/>
          <a:tailEnd/>
        </a:ln>
      </xdr:spPr>
    </xdr:sp>
    <xdr:clientData/>
  </xdr:twoCellAnchor>
  <xdr:twoCellAnchor>
    <xdr:from>
      <xdr:col>13</xdr:col>
      <xdr:colOff>304800</xdr:colOff>
      <xdr:row>8</xdr:row>
      <xdr:rowOff>19050</xdr:rowOff>
    </xdr:from>
    <xdr:to>
      <xdr:col>13</xdr:col>
      <xdr:colOff>428625</xdr:colOff>
      <xdr:row>8</xdr:row>
      <xdr:rowOff>133350</xdr:rowOff>
    </xdr:to>
    <xdr:sp macro="" textlink="">
      <xdr:nvSpPr>
        <xdr:cNvPr id="4" name="Rectangle 45"/>
        <xdr:cNvSpPr>
          <a:spLocks noChangeArrowheads="1"/>
        </xdr:cNvSpPr>
      </xdr:nvSpPr>
      <xdr:spPr bwMode="auto">
        <a:xfrm>
          <a:off x="7381875" y="1562100"/>
          <a:ext cx="123825" cy="114300"/>
        </a:xfrm>
        <a:prstGeom prst="rect">
          <a:avLst/>
        </a:prstGeom>
        <a:noFill/>
        <a:ln w="9525">
          <a:solidFill>
            <a:srgbClr val="000000"/>
          </a:solidFill>
          <a:miter lim="800000"/>
          <a:headEnd/>
          <a:tailEnd/>
        </a:ln>
      </xdr:spPr>
    </xdr:sp>
    <xdr:clientData/>
  </xdr:twoCellAnchor>
  <xdr:twoCellAnchor>
    <xdr:from>
      <xdr:col>0</xdr:col>
      <xdr:colOff>57150</xdr:colOff>
      <xdr:row>3</xdr:row>
      <xdr:rowOff>0</xdr:rowOff>
    </xdr:from>
    <xdr:to>
      <xdr:col>6</xdr:col>
      <xdr:colOff>1514475</xdr:colOff>
      <xdr:row>4</xdr:row>
      <xdr:rowOff>28575</xdr:rowOff>
    </xdr:to>
    <xdr:sp macro="" textlink="">
      <xdr:nvSpPr>
        <xdr:cNvPr id="5" name="Text 52"/>
        <xdr:cNvSpPr txBox="1">
          <a:spLocks noChangeArrowheads="1"/>
        </xdr:cNvSpPr>
      </xdr:nvSpPr>
      <xdr:spPr bwMode="auto">
        <a:xfrm>
          <a:off x="57150" y="561975"/>
          <a:ext cx="4324350" cy="266700"/>
        </a:xfrm>
        <a:prstGeom prst="rect">
          <a:avLst/>
        </a:prstGeom>
        <a:solidFill>
          <a:srgbClr val="FFFFFF"/>
        </a:solidFill>
        <a:ln w="1">
          <a:noFill/>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Grant Application</a:t>
          </a:r>
        </a:p>
      </xdr:txBody>
    </xdr:sp>
    <xdr:clientData/>
  </xdr:twoCellAnchor>
  <xdr:twoCellAnchor>
    <xdr:from>
      <xdr:col>8</xdr:col>
      <xdr:colOff>361950</xdr:colOff>
      <xdr:row>2</xdr:row>
      <xdr:rowOff>0</xdr:rowOff>
    </xdr:from>
    <xdr:to>
      <xdr:col>8</xdr:col>
      <xdr:colOff>361950</xdr:colOff>
      <xdr:row>3</xdr:row>
      <xdr:rowOff>0</xdr:rowOff>
    </xdr:to>
    <xdr:sp macro="" textlink="">
      <xdr:nvSpPr>
        <xdr:cNvPr id="6" name="Line 72"/>
        <xdr:cNvSpPr>
          <a:spLocks noChangeShapeType="1"/>
        </xdr:cNvSpPr>
      </xdr:nvSpPr>
      <xdr:spPr bwMode="auto">
        <a:xfrm>
          <a:off x="5400675" y="390525"/>
          <a:ext cx="0" cy="171450"/>
        </a:xfrm>
        <a:prstGeom prst="line">
          <a:avLst/>
        </a:prstGeom>
        <a:noFill/>
        <a:ln w="9525">
          <a:solidFill>
            <a:srgbClr val="000000"/>
          </a:solidFill>
          <a:round/>
          <a:headEnd/>
          <a:tailEnd/>
        </a:ln>
      </xdr:spPr>
    </xdr:sp>
    <xdr:clientData/>
  </xdr:twoCellAnchor>
  <xdr:twoCellAnchor>
    <xdr:from>
      <xdr:col>10</xdr:col>
      <xdr:colOff>123825</xdr:colOff>
      <xdr:row>12</xdr:row>
      <xdr:rowOff>0</xdr:rowOff>
    </xdr:from>
    <xdr:to>
      <xdr:col>10</xdr:col>
      <xdr:colOff>123825</xdr:colOff>
      <xdr:row>14</xdr:row>
      <xdr:rowOff>0</xdr:rowOff>
    </xdr:to>
    <xdr:sp macro="" textlink="">
      <xdr:nvSpPr>
        <xdr:cNvPr id="7" name="Line 74"/>
        <xdr:cNvSpPr>
          <a:spLocks noChangeShapeType="1"/>
        </xdr:cNvSpPr>
      </xdr:nvSpPr>
      <xdr:spPr bwMode="auto">
        <a:xfrm>
          <a:off x="6305550" y="2314575"/>
          <a:ext cx="0" cy="390525"/>
        </a:xfrm>
        <a:prstGeom prst="line">
          <a:avLst/>
        </a:prstGeom>
        <a:noFill/>
        <a:ln w="9525">
          <a:solidFill>
            <a:srgbClr val="000000"/>
          </a:solidFill>
          <a:round/>
          <a:headEnd/>
          <a:tailEnd/>
        </a:ln>
      </xdr:spPr>
    </xdr:sp>
    <xdr:clientData/>
  </xdr:twoCellAnchor>
  <xdr:twoCellAnchor>
    <xdr:from>
      <xdr:col>10</xdr:col>
      <xdr:colOff>266700</xdr:colOff>
      <xdr:row>2</xdr:row>
      <xdr:rowOff>9525</xdr:rowOff>
    </xdr:from>
    <xdr:to>
      <xdr:col>10</xdr:col>
      <xdr:colOff>266700</xdr:colOff>
      <xdr:row>6</xdr:row>
      <xdr:rowOff>0</xdr:rowOff>
    </xdr:to>
    <xdr:sp macro="" textlink="">
      <xdr:nvSpPr>
        <xdr:cNvPr id="8" name="Line 89"/>
        <xdr:cNvSpPr>
          <a:spLocks noChangeShapeType="1"/>
        </xdr:cNvSpPr>
      </xdr:nvSpPr>
      <xdr:spPr bwMode="auto">
        <a:xfrm flipH="1">
          <a:off x="6448425" y="400050"/>
          <a:ext cx="0" cy="723900"/>
        </a:xfrm>
        <a:prstGeom prst="line">
          <a:avLst/>
        </a:prstGeom>
        <a:noFill/>
        <a:ln w="9525">
          <a:solidFill>
            <a:srgbClr val="000000"/>
          </a:solidFill>
          <a:round/>
          <a:headEnd/>
          <a:tailEnd/>
        </a:ln>
      </xdr:spPr>
    </xdr:sp>
    <xdr:clientData/>
  </xdr:twoCellAnchor>
  <xdr:twoCellAnchor>
    <xdr:from>
      <xdr:col>5</xdr:col>
      <xdr:colOff>152400</xdr:colOff>
      <xdr:row>26</xdr:row>
      <xdr:rowOff>0</xdr:rowOff>
    </xdr:from>
    <xdr:to>
      <xdr:col>5</xdr:col>
      <xdr:colOff>152400</xdr:colOff>
      <xdr:row>26</xdr:row>
      <xdr:rowOff>0</xdr:rowOff>
    </xdr:to>
    <xdr:sp macro="" textlink="">
      <xdr:nvSpPr>
        <xdr:cNvPr id="9" name="Line 97"/>
        <xdr:cNvSpPr>
          <a:spLocks noChangeShapeType="1"/>
        </xdr:cNvSpPr>
      </xdr:nvSpPr>
      <xdr:spPr bwMode="auto">
        <a:xfrm flipH="1" flipV="1">
          <a:off x="2771775" y="4953000"/>
          <a:ext cx="0" cy="0"/>
        </a:xfrm>
        <a:prstGeom prst="line">
          <a:avLst/>
        </a:prstGeom>
        <a:noFill/>
        <a:ln w="6350">
          <a:solidFill>
            <a:srgbClr val="000000"/>
          </a:solidFill>
          <a:round/>
          <a:headEnd/>
          <a:tailEnd/>
        </a:ln>
      </xdr:spPr>
    </xdr:sp>
    <xdr:clientData/>
  </xdr:twoCellAnchor>
  <xdr:twoCellAnchor>
    <xdr:from>
      <xdr:col>9</xdr:col>
      <xdr:colOff>419100</xdr:colOff>
      <xdr:row>26</xdr:row>
      <xdr:rowOff>0</xdr:rowOff>
    </xdr:from>
    <xdr:to>
      <xdr:col>9</xdr:col>
      <xdr:colOff>428625</xdr:colOff>
      <xdr:row>26</xdr:row>
      <xdr:rowOff>0</xdr:rowOff>
    </xdr:to>
    <xdr:sp macro="" textlink="">
      <xdr:nvSpPr>
        <xdr:cNvPr id="10" name="Line 118"/>
        <xdr:cNvSpPr>
          <a:spLocks noChangeShapeType="1"/>
        </xdr:cNvSpPr>
      </xdr:nvSpPr>
      <xdr:spPr bwMode="auto">
        <a:xfrm flipH="1">
          <a:off x="6153150" y="4953000"/>
          <a:ext cx="9525" cy="0"/>
        </a:xfrm>
        <a:prstGeom prst="line">
          <a:avLst/>
        </a:prstGeom>
        <a:noFill/>
        <a:ln w="6350">
          <a:solidFill>
            <a:srgbClr val="000000"/>
          </a:solidFill>
          <a:round/>
          <a:headEnd/>
          <a:tailEnd/>
        </a:ln>
      </xdr:spPr>
    </xdr:sp>
    <xdr:clientData/>
  </xdr:twoCellAnchor>
  <xdr:twoCellAnchor>
    <xdr:from>
      <xdr:col>0</xdr:col>
      <xdr:colOff>190500</xdr:colOff>
      <xdr:row>23</xdr:row>
      <xdr:rowOff>19050</xdr:rowOff>
    </xdr:from>
    <xdr:to>
      <xdr:col>0</xdr:col>
      <xdr:colOff>342900</xdr:colOff>
      <xdr:row>23</xdr:row>
      <xdr:rowOff>171450</xdr:rowOff>
    </xdr:to>
    <xdr:sp macro="" textlink="">
      <xdr:nvSpPr>
        <xdr:cNvPr id="11" name="Rectangle 123"/>
        <xdr:cNvSpPr>
          <a:spLocks noChangeArrowheads="1"/>
        </xdr:cNvSpPr>
      </xdr:nvSpPr>
      <xdr:spPr bwMode="auto">
        <a:xfrm>
          <a:off x="190500" y="4381500"/>
          <a:ext cx="152400" cy="152400"/>
        </a:xfrm>
        <a:prstGeom prst="rect">
          <a:avLst/>
        </a:prstGeom>
        <a:noFill/>
        <a:ln w="9525">
          <a:solidFill>
            <a:srgbClr val="000000"/>
          </a:solidFill>
          <a:miter lim="800000"/>
          <a:headEnd/>
          <a:tailEnd/>
        </a:ln>
      </xdr:spPr>
    </xdr:sp>
    <xdr:clientData/>
  </xdr:twoCellAnchor>
  <xdr:twoCellAnchor>
    <xdr:from>
      <xdr:col>10</xdr:col>
      <xdr:colOff>342900</xdr:colOff>
      <xdr:row>32</xdr:row>
      <xdr:rowOff>47625</xdr:rowOff>
    </xdr:from>
    <xdr:to>
      <xdr:col>11</xdr:col>
      <xdr:colOff>95250</xdr:colOff>
      <xdr:row>32</xdr:row>
      <xdr:rowOff>161925</xdr:rowOff>
    </xdr:to>
    <xdr:sp macro="" textlink="">
      <xdr:nvSpPr>
        <xdr:cNvPr id="12" name="Rectangle 137"/>
        <xdr:cNvSpPr>
          <a:spLocks noChangeArrowheads="1"/>
        </xdr:cNvSpPr>
      </xdr:nvSpPr>
      <xdr:spPr bwMode="auto">
        <a:xfrm>
          <a:off x="6524625" y="6153150"/>
          <a:ext cx="123825" cy="114300"/>
        </a:xfrm>
        <a:prstGeom prst="rect">
          <a:avLst/>
        </a:prstGeom>
        <a:noFill/>
        <a:ln w="9525">
          <a:solidFill>
            <a:srgbClr val="000000"/>
          </a:solidFill>
          <a:miter lim="800000"/>
          <a:headEnd/>
          <a:tailEnd/>
        </a:ln>
      </xdr:spPr>
    </xdr:sp>
    <xdr:clientData/>
  </xdr:twoCellAnchor>
  <xdr:twoCellAnchor>
    <xdr:from>
      <xdr:col>7</xdr:col>
      <xdr:colOff>104775</xdr:colOff>
      <xdr:row>35</xdr:row>
      <xdr:rowOff>47625</xdr:rowOff>
    </xdr:from>
    <xdr:to>
      <xdr:col>7</xdr:col>
      <xdr:colOff>228600</xdr:colOff>
      <xdr:row>35</xdr:row>
      <xdr:rowOff>161925</xdr:rowOff>
    </xdr:to>
    <xdr:sp macro="" textlink="">
      <xdr:nvSpPr>
        <xdr:cNvPr id="13" name="Rectangle 138"/>
        <xdr:cNvSpPr>
          <a:spLocks noChangeArrowheads="1"/>
        </xdr:cNvSpPr>
      </xdr:nvSpPr>
      <xdr:spPr bwMode="auto">
        <a:xfrm>
          <a:off x="4543425" y="6781800"/>
          <a:ext cx="123825" cy="114300"/>
        </a:xfrm>
        <a:prstGeom prst="rect">
          <a:avLst/>
        </a:prstGeom>
        <a:noFill/>
        <a:ln w="9525">
          <a:solidFill>
            <a:srgbClr val="000000"/>
          </a:solidFill>
          <a:miter lim="800000"/>
          <a:headEnd/>
          <a:tailEnd/>
        </a:ln>
      </xdr:spPr>
    </xdr:sp>
    <xdr:clientData/>
  </xdr:twoCellAnchor>
  <xdr:twoCellAnchor>
    <xdr:from>
      <xdr:col>8</xdr:col>
      <xdr:colOff>361950</xdr:colOff>
      <xdr:row>32</xdr:row>
      <xdr:rowOff>85725</xdr:rowOff>
    </xdr:from>
    <xdr:to>
      <xdr:col>8</xdr:col>
      <xdr:colOff>495300</xdr:colOff>
      <xdr:row>32</xdr:row>
      <xdr:rowOff>85725</xdr:rowOff>
    </xdr:to>
    <xdr:sp macro="" textlink="">
      <xdr:nvSpPr>
        <xdr:cNvPr id="14" name="Line 139"/>
        <xdr:cNvSpPr>
          <a:spLocks noChangeShapeType="1"/>
        </xdr:cNvSpPr>
      </xdr:nvSpPr>
      <xdr:spPr bwMode="auto">
        <a:xfrm>
          <a:off x="5400675" y="6191250"/>
          <a:ext cx="133350" cy="0"/>
        </a:xfrm>
        <a:prstGeom prst="line">
          <a:avLst/>
        </a:prstGeom>
        <a:noFill/>
        <a:ln w="3175">
          <a:solidFill>
            <a:srgbClr val="000000"/>
          </a:solidFill>
          <a:round/>
          <a:headEnd/>
          <a:tailEnd type="arrow" w="sm" len="sm"/>
        </a:ln>
      </xdr:spPr>
    </xdr:sp>
    <xdr:clientData/>
  </xdr:twoCellAnchor>
  <xdr:twoCellAnchor>
    <xdr:from>
      <xdr:col>8</xdr:col>
      <xdr:colOff>361950</xdr:colOff>
      <xdr:row>33</xdr:row>
      <xdr:rowOff>85725</xdr:rowOff>
    </xdr:from>
    <xdr:to>
      <xdr:col>8</xdr:col>
      <xdr:colOff>495300</xdr:colOff>
      <xdr:row>33</xdr:row>
      <xdr:rowOff>85725</xdr:rowOff>
    </xdr:to>
    <xdr:sp macro="" textlink="">
      <xdr:nvSpPr>
        <xdr:cNvPr id="15" name="Line 140"/>
        <xdr:cNvSpPr>
          <a:spLocks noChangeShapeType="1"/>
        </xdr:cNvSpPr>
      </xdr:nvSpPr>
      <xdr:spPr bwMode="auto">
        <a:xfrm>
          <a:off x="5400675" y="6400800"/>
          <a:ext cx="133350" cy="0"/>
        </a:xfrm>
        <a:prstGeom prst="line">
          <a:avLst/>
        </a:prstGeom>
        <a:noFill/>
        <a:ln w="3175">
          <a:solidFill>
            <a:srgbClr val="000000"/>
          </a:solidFill>
          <a:round/>
          <a:headEnd/>
          <a:tailEnd type="arrow" w="sm" len="sm"/>
        </a:ln>
      </xdr:spPr>
    </xdr:sp>
    <xdr:clientData/>
  </xdr:twoCellAnchor>
  <xdr:twoCellAnchor>
    <xdr:from>
      <xdr:col>8</xdr:col>
      <xdr:colOff>361950</xdr:colOff>
      <xdr:row>34</xdr:row>
      <xdr:rowOff>85725</xdr:rowOff>
    </xdr:from>
    <xdr:to>
      <xdr:col>8</xdr:col>
      <xdr:colOff>495300</xdr:colOff>
      <xdr:row>34</xdr:row>
      <xdr:rowOff>85725</xdr:rowOff>
    </xdr:to>
    <xdr:sp macro="" textlink="">
      <xdr:nvSpPr>
        <xdr:cNvPr id="16" name="Line 141"/>
        <xdr:cNvSpPr>
          <a:spLocks noChangeShapeType="1"/>
        </xdr:cNvSpPr>
      </xdr:nvSpPr>
      <xdr:spPr bwMode="auto">
        <a:xfrm>
          <a:off x="5400675" y="6610350"/>
          <a:ext cx="133350" cy="0"/>
        </a:xfrm>
        <a:prstGeom prst="line">
          <a:avLst/>
        </a:prstGeom>
        <a:noFill/>
        <a:ln w="3175">
          <a:solidFill>
            <a:srgbClr val="000000"/>
          </a:solidFill>
          <a:round/>
          <a:headEnd/>
          <a:tailEnd type="arrow" w="sm" len="sm"/>
        </a:ln>
      </xdr:spPr>
    </xdr:sp>
    <xdr:clientData/>
  </xdr:twoCellAnchor>
  <xdr:twoCellAnchor>
    <xdr:from>
      <xdr:col>13</xdr:col>
      <xdr:colOff>180975</xdr:colOff>
      <xdr:row>32</xdr:row>
      <xdr:rowOff>47625</xdr:rowOff>
    </xdr:from>
    <xdr:to>
      <xdr:col>13</xdr:col>
      <xdr:colOff>304800</xdr:colOff>
      <xdr:row>32</xdr:row>
      <xdr:rowOff>161925</xdr:rowOff>
    </xdr:to>
    <xdr:sp macro="" textlink="">
      <xdr:nvSpPr>
        <xdr:cNvPr id="17" name="Rectangle 142"/>
        <xdr:cNvSpPr>
          <a:spLocks noChangeArrowheads="1"/>
        </xdr:cNvSpPr>
      </xdr:nvSpPr>
      <xdr:spPr bwMode="auto">
        <a:xfrm>
          <a:off x="7258050" y="615315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32</xdr:row>
      <xdr:rowOff>47625</xdr:rowOff>
    </xdr:from>
    <xdr:to>
      <xdr:col>9</xdr:col>
      <xdr:colOff>0</xdr:colOff>
      <xdr:row>32</xdr:row>
      <xdr:rowOff>161925</xdr:rowOff>
    </xdr:to>
    <xdr:sp macro="" textlink="">
      <xdr:nvSpPr>
        <xdr:cNvPr id="18" name="Rectangle 143"/>
        <xdr:cNvSpPr>
          <a:spLocks noChangeArrowheads="1"/>
        </xdr:cNvSpPr>
      </xdr:nvSpPr>
      <xdr:spPr bwMode="auto">
        <a:xfrm>
          <a:off x="5610225" y="615315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33</xdr:row>
      <xdr:rowOff>47625</xdr:rowOff>
    </xdr:from>
    <xdr:to>
      <xdr:col>9</xdr:col>
      <xdr:colOff>0</xdr:colOff>
      <xdr:row>33</xdr:row>
      <xdr:rowOff>161925</xdr:rowOff>
    </xdr:to>
    <xdr:sp macro="" textlink="">
      <xdr:nvSpPr>
        <xdr:cNvPr id="19" name="Rectangle 144"/>
        <xdr:cNvSpPr>
          <a:spLocks noChangeArrowheads="1"/>
        </xdr:cNvSpPr>
      </xdr:nvSpPr>
      <xdr:spPr bwMode="auto">
        <a:xfrm>
          <a:off x="5610225" y="6362700"/>
          <a:ext cx="123825" cy="114300"/>
        </a:xfrm>
        <a:prstGeom prst="rect">
          <a:avLst/>
        </a:prstGeom>
        <a:noFill/>
        <a:ln w="9525">
          <a:solidFill>
            <a:srgbClr val="000000"/>
          </a:solidFill>
          <a:miter lim="800000"/>
          <a:headEnd/>
          <a:tailEnd/>
        </a:ln>
      </xdr:spPr>
    </xdr:sp>
    <xdr:clientData/>
  </xdr:twoCellAnchor>
  <xdr:twoCellAnchor>
    <xdr:from>
      <xdr:col>8</xdr:col>
      <xdr:colOff>571500</xdr:colOff>
      <xdr:row>34</xdr:row>
      <xdr:rowOff>57150</xdr:rowOff>
    </xdr:from>
    <xdr:to>
      <xdr:col>9</xdr:col>
      <xdr:colOff>0</xdr:colOff>
      <xdr:row>34</xdr:row>
      <xdr:rowOff>171450</xdr:rowOff>
    </xdr:to>
    <xdr:sp macro="" textlink="">
      <xdr:nvSpPr>
        <xdr:cNvPr id="20" name="Rectangle 145"/>
        <xdr:cNvSpPr>
          <a:spLocks noChangeArrowheads="1"/>
        </xdr:cNvSpPr>
      </xdr:nvSpPr>
      <xdr:spPr bwMode="auto">
        <a:xfrm>
          <a:off x="5610225" y="6581775"/>
          <a:ext cx="123825" cy="114300"/>
        </a:xfrm>
        <a:prstGeom prst="rect">
          <a:avLst/>
        </a:prstGeom>
        <a:noFill/>
        <a:ln w="9525">
          <a:solidFill>
            <a:srgbClr val="000000"/>
          </a:solidFill>
          <a:miter lim="800000"/>
          <a:headEnd/>
          <a:tailEnd/>
        </a:ln>
      </xdr:spPr>
    </xdr:sp>
    <xdr:clientData/>
  </xdr:twoCellAnchor>
  <xdr:twoCellAnchor>
    <xdr:from>
      <xdr:col>10</xdr:col>
      <xdr:colOff>219075</xdr:colOff>
      <xdr:row>34</xdr:row>
      <xdr:rowOff>57150</xdr:rowOff>
    </xdr:from>
    <xdr:to>
      <xdr:col>10</xdr:col>
      <xdr:colOff>342900</xdr:colOff>
      <xdr:row>34</xdr:row>
      <xdr:rowOff>171450</xdr:rowOff>
    </xdr:to>
    <xdr:sp macro="" textlink="">
      <xdr:nvSpPr>
        <xdr:cNvPr id="21" name="Rectangle 146"/>
        <xdr:cNvSpPr>
          <a:spLocks noChangeArrowheads="1"/>
        </xdr:cNvSpPr>
      </xdr:nvSpPr>
      <xdr:spPr bwMode="auto">
        <a:xfrm>
          <a:off x="6400800" y="6581775"/>
          <a:ext cx="123825" cy="114300"/>
        </a:xfrm>
        <a:prstGeom prst="rect">
          <a:avLst/>
        </a:prstGeom>
        <a:noFill/>
        <a:ln w="9525">
          <a:solidFill>
            <a:srgbClr val="000000"/>
          </a:solidFill>
          <a:miter lim="800000"/>
          <a:headEnd/>
          <a:tailEnd/>
        </a:ln>
      </xdr:spPr>
    </xdr:sp>
    <xdr:clientData/>
  </xdr:twoCellAnchor>
  <xdr:twoCellAnchor>
    <xdr:from>
      <xdr:col>8</xdr:col>
      <xdr:colOff>647700</xdr:colOff>
      <xdr:row>35</xdr:row>
      <xdr:rowOff>47625</xdr:rowOff>
    </xdr:from>
    <xdr:to>
      <xdr:col>9</xdr:col>
      <xdr:colOff>76200</xdr:colOff>
      <xdr:row>35</xdr:row>
      <xdr:rowOff>161925</xdr:rowOff>
    </xdr:to>
    <xdr:sp macro="" textlink="">
      <xdr:nvSpPr>
        <xdr:cNvPr id="22" name="Rectangle 147"/>
        <xdr:cNvSpPr>
          <a:spLocks noChangeArrowheads="1"/>
        </xdr:cNvSpPr>
      </xdr:nvSpPr>
      <xdr:spPr bwMode="auto">
        <a:xfrm>
          <a:off x="5686425" y="6781800"/>
          <a:ext cx="123825" cy="114300"/>
        </a:xfrm>
        <a:prstGeom prst="rect">
          <a:avLst/>
        </a:prstGeom>
        <a:noFill/>
        <a:ln w="9525">
          <a:solidFill>
            <a:srgbClr val="000000"/>
          </a:solidFill>
          <a:miter lim="800000"/>
          <a:headEnd/>
          <a:tailEnd/>
        </a:ln>
      </xdr:spPr>
    </xdr:sp>
    <xdr:clientData/>
  </xdr:twoCellAnchor>
  <xdr:twoCellAnchor>
    <xdr:from>
      <xdr:col>1</xdr:col>
      <xdr:colOff>95250</xdr:colOff>
      <xdr:row>23</xdr:row>
      <xdr:rowOff>28575</xdr:rowOff>
    </xdr:from>
    <xdr:to>
      <xdr:col>1</xdr:col>
      <xdr:colOff>247650</xdr:colOff>
      <xdr:row>23</xdr:row>
      <xdr:rowOff>180975</xdr:rowOff>
    </xdr:to>
    <xdr:sp macro="" textlink="">
      <xdr:nvSpPr>
        <xdr:cNvPr id="23" name="Rectangle 183"/>
        <xdr:cNvSpPr>
          <a:spLocks noChangeArrowheads="1"/>
        </xdr:cNvSpPr>
      </xdr:nvSpPr>
      <xdr:spPr bwMode="auto">
        <a:xfrm>
          <a:off x="695325" y="4391025"/>
          <a:ext cx="152400" cy="152400"/>
        </a:xfrm>
        <a:prstGeom prst="rect">
          <a:avLst/>
        </a:prstGeom>
        <a:noFill/>
        <a:ln w="9525">
          <a:solidFill>
            <a:srgbClr val="000000"/>
          </a:solidFill>
          <a:miter lim="800000"/>
          <a:headEnd/>
          <a:tailEnd/>
        </a:ln>
      </xdr:spPr>
    </xdr:sp>
    <xdr:clientData/>
  </xdr:twoCellAnchor>
  <xdr:twoCellAnchor>
    <xdr:from>
      <xdr:col>5</xdr:col>
      <xdr:colOff>142875</xdr:colOff>
      <xdr:row>23</xdr:row>
      <xdr:rowOff>19050</xdr:rowOff>
    </xdr:from>
    <xdr:to>
      <xdr:col>6</xdr:col>
      <xdr:colOff>47625</xdr:colOff>
      <xdr:row>23</xdr:row>
      <xdr:rowOff>171450</xdr:rowOff>
    </xdr:to>
    <xdr:sp macro="" textlink="">
      <xdr:nvSpPr>
        <xdr:cNvPr id="24" name="Rectangle 184"/>
        <xdr:cNvSpPr>
          <a:spLocks noChangeArrowheads="1"/>
        </xdr:cNvSpPr>
      </xdr:nvSpPr>
      <xdr:spPr bwMode="auto">
        <a:xfrm>
          <a:off x="2762250" y="4381500"/>
          <a:ext cx="152400" cy="152400"/>
        </a:xfrm>
        <a:prstGeom prst="rect">
          <a:avLst/>
        </a:prstGeom>
        <a:noFill/>
        <a:ln w="9525">
          <a:solidFill>
            <a:srgbClr val="000000"/>
          </a:solidFill>
          <a:miter lim="800000"/>
          <a:headEnd/>
          <a:tailEnd/>
        </a:ln>
      </xdr:spPr>
    </xdr:sp>
    <xdr:clientData/>
  </xdr:twoCellAnchor>
  <xdr:twoCellAnchor>
    <xdr:from>
      <xdr:col>6</xdr:col>
      <xdr:colOff>457200</xdr:colOff>
      <xdr:row>23</xdr:row>
      <xdr:rowOff>19050</xdr:rowOff>
    </xdr:from>
    <xdr:to>
      <xdr:col>6</xdr:col>
      <xdr:colOff>609600</xdr:colOff>
      <xdr:row>23</xdr:row>
      <xdr:rowOff>171450</xdr:rowOff>
    </xdr:to>
    <xdr:sp macro="" textlink="">
      <xdr:nvSpPr>
        <xdr:cNvPr id="25" name="Rectangle 185"/>
        <xdr:cNvSpPr>
          <a:spLocks noChangeArrowheads="1"/>
        </xdr:cNvSpPr>
      </xdr:nvSpPr>
      <xdr:spPr bwMode="auto">
        <a:xfrm>
          <a:off x="3324225" y="4381500"/>
          <a:ext cx="152400" cy="152400"/>
        </a:xfrm>
        <a:prstGeom prst="rect">
          <a:avLst/>
        </a:prstGeom>
        <a:noFill/>
        <a:ln w="9525">
          <a:solidFill>
            <a:srgbClr val="000000"/>
          </a:solidFill>
          <a:miter lim="800000"/>
          <a:headEnd/>
          <a:tailEnd/>
        </a:ln>
      </xdr:spPr>
    </xdr:sp>
    <xdr:clientData/>
  </xdr:twoCellAnchor>
  <xdr:twoCellAnchor>
    <xdr:from>
      <xdr:col>5</xdr:col>
      <xdr:colOff>142875</xdr:colOff>
      <xdr:row>25</xdr:row>
      <xdr:rowOff>28575</xdr:rowOff>
    </xdr:from>
    <xdr:to>
      <xdr:col>6</xdr:col>
      <xdr:colOff>47625</xdr:colOff>
      <xdr:row>25</xdr:row>
      <xdr:rowOff>180975</xdr:rowOff>
    </xdr:to>
    <xdr:sp macro="" textlink="">
      <xdr:nvSpPr>
        <xdr:cNvPr id="26" name="Rectangle 186"/>
        <xdr:cNvSpPr>
          <a:spLocks noChangeArrowheads="1"/>
        </xdr:cNvSpPr>
      </xdr:nvSpPr>
      <xdr:spPr bwMode="auto">
        <a:xfrm>
          <a:off x="2762250" y="4772025"/>
          <a:ext cx="152400" cy="152400"/>
        </a:xfrm>
        <a:prstGeom prst="rect">
          <a:avLst/>
        </a:prstGeom>
        <a:noFill/>
        <a:ln w="9525">
          <a:solidFill>
            <a:srgbClr val="000000"/>
          </a:solidFill>
          <a:miter lim="800000"/>
          <a:headEnd/>
          <a:tailEnd/>
        </a:ln>
      </xdr:spPr>
    </xdr:sp>
    <xdr:clientData/>
  </xdr:twoCellAnchor>
  <xdr:twoCellAnchor>
    <xdr:from>
      <xdr:col>6</xdr:col>
      <xdr:colOff>457200</xdr:colOff>
      <xdr:row>25</xdr:row>
      <xdr:rowOff>28575</xdr:rowOff>
    </xdr:from>
    <xdr:to>
      <xdr:col>6</xdr:col>
      <xdr:colOff>609600</xdr:colOff>
      <xdr:row>25</xdr:row>
      <xdr:rowOff>180975</xdr:rowOff>
    </xdr:to>
    <xdr:sp macro="" textlink="">
      <xdr:nvSpPr>
        <xdr:cNvPr id="27" name="Rectangle 187"/>
        <xdr:cNvSpPr>
          <a:spLocks noChangeArrowheads="1"/>
        </xdr:cNvSpPr>
      </xdr:nvSpPr>
      <xdr:spPr bwMode="auto">
        <a:xfrm>
          <a:off x="3324225" y="4772025"/>
          <a:ext cx="152400" cy="152400"/>
        </a:xfrm>
        <a:prstGeom prst="rect">
          <a:avLst/>
        </a:prstGeom>
        <a:noFill/>
        <a:ln w="9525">
          <a:solidFill>
            <a:srgbClr val="000000"/>
          </a:solidFill>
          <a:miter lim="800000"/>
          <a:headEnd/>
          <a:tailEnd/>
        </a:ln>
      </xdr:spPr>
    </xdr:sp>
    <xdr:clientData/>
  </xdr:twoCellAnchor>
  <xdr:twoCellAnchor>
    <xdr:from>
      <xdr:col>2</xdr:col>
      <xdr:colOff>333375</xdr:colOff>
      <xdr:row>26</xdr:row>
      <xdr:rowOff>47625</xdr:rowOff>
    </xdr:from>
    <xdr:to>
      <xdr:col>3</xdr:col>
      <xdr:colOff>66675</xdr:colOff>
      <xdr:row>26</xdr:row>
      <xdr:rowOff>200025</xdr:rowOff>
    </xdr:to>
    <xdr:sp macro="" textlink="">
      <xdr:nvSpPr>
        <xdr:cNvPr id="28" name="Rectangle 188"/>
        <xdr:cNvSpPr>
          <a:spLocks noChangeArrowheads="1"/>
        </xdr:cNvSpPr>
      </xdr:nvSpPr>
      <xdr:spPr bwMode="auto">
        <a:xfrm>
          <a:off x="1781175" y="5000625"/>
          <a:ext cx="152400" cy="152400"/>
        </a:xfrm>
        <a:prstGeom prst="rect">
          <a:avLst/>
        </a:prstGeom>
        <a:noFill/>
        <a:ln w="9525">
          <a:solidFill>
            <a:srgbClr val="000000"/>
          </a:solidFill>
          <a:miter lim="800000"/>
          <a:headEnd/>
          <a:tailEnd/>
        </a:ln>
      </xdr:spPr>
    </xdr:sp>
    <xdr:clientData/>
  </xdr:twoCellAnchor>
  <xdr:twoCellAnchor>
    <xdr:from>
      <xdr:col>4</xdr:col>
      <xdr:colOff>104775</xdr:colOff>
      <xdr:row>26</xdr:row>
      <xdr:rowOff>47625</xdr:rowOff>
    </xdr:from>
    <xdr:to>
      <xdr:col>4</xdr:col>
      <xdr:colOff>257175</xdr:colOff>
      <xdr:row>26</xdr:row>
      <xdr:rowOff>200025</xdr:rowOff>
    </xdr:to>
    <xdr:sp macro="" textlink="">
      <xdr:nvSpPr>
        <xdr:cNvPr id="29" name="Rectangle 189"/>
        <xdr:cNvSpPr>
          <a:spLocks noChangeArrowheads="1"/>
        </xdr:cNvSpPr>
      </xdr:nvSpPr>
      <xdr:spPr bwMode="auto">
        <a:xfrm>
          <a:off x="2352675" y="5000625"/>
          <a:ext cx="152400" cy="152400"/>
        </a:xfrm>
        <a:prstGeom prst="rect">
          <a:avLst/>
        </a:prstGeom>
        <a:noFill/>
        <a:ln w="9525">
          <a:solidFill>
            <a:srgbClr val="000000"/>
          </a:solidFill>
          <a:miter lim="800000"/>
          <a:headEnd/>
          <a:tailEnd/>
        </a:ln>
      </xdr:spPr>
    </xdr:sp>
    <xdr:clientData/>
  </xdr:twoCellAnchor>
  <xdr:twoCellAnchor>
    <xdr:from>
      <xdr:col>9</xdr:col>
      <xdr:colOff>66675</xdr:colOff>
      <xdr:row>25</xdr:row>
      <xdr:rowOff>28575</xdr:rowOff>
    </xdr:from>
    <xdr:to>
      <xdr:col>9</xdr:col>
      <xdr:colOff>219075</xdr:colOff>
      <xdr:row>25</xdr:row>
      <xdr:rowOff>180975</xdr:rowOff>
    </xdr:to>
    <xdr:sp macro="" textlink="">
      <xdr:nvSpPr>
        <xdr:cNvPr id="30" name="Rectangle 190"/>
        <xdr:cNvSpPr>
          <a:spLocks noChangeArrowheads="1"/>
        </xdr:cNvSpPr>
      </xdr:nvSpPr>
      <xdr:spPr bwMode="auto">
        <a:xfrm>
          <a:off x="5800725" y="4772025"/>
          <a:ext cx="152400" cy="152400"/>
        </a:xfrm>
        <a:prstGeom prst="rect">
          <a:avLst/>
        </a:prstGeom>
        <a:noFill/>
        <a:ln w="9525">
          <a:solidFill>
            <a:srgbClr val="000000"/>
          </a:solidFill>
          <a:miter lim="800000"/>
          <a:headEnd/>
          <a:tailEnd/>
        </a:ln>
      </xdr:spPr>
    </xdr:sp>
    <xdr:clientData/>
  </xdr:twoCellAnchor>
  <xdr:twoCellAnchor>
    <xdr:from>
      <xdr:col>10</xdr:col>
      <xdr:colOff>190500</xdr:colOff>
      <xdr:row>25</xdr:row>
      <xdr:rowOff>28575</xdr:rowOff>
    </xdr:from>
    <xdr:to>
      <xdr:col>10</xdr:col>
      <xdr:colOff>342900</xdr:colOff>
      <xdr:row>25</xdr:row>
      <xdr:rowOff>180975</xdr:rowOff>
    </xdr:to>
    <xdr:sp macro="" textlink="">
      <xdr:nvSpPr>
        <xdr:cNvPr id="31" name="Rectangle 191"/>
        <xdr:cNvSpPr>
          <a:spLocks noChangeArrowheads="1"/>
        </xdr:cNvSpPr>
      </xdr:nvSpPr>
      <xdr:spPr bwMode="auto">
        <a:xfrm>
          <a:off x="6372225" y="4772025"/>
          <a:ext cx="152400" cy="15240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29</xdr:row>
      <xdr:rowOff>0</xdr:rowOff>
    </xdr:from>
    <xdr:to>
      <xdr:col>3</xdr:col>
      <xdr:colOff>0</xdr:colOff>
      <xdr:row>29</xdr:row>
      <xdr:rowOff>0</xdr:rowOff>
    </xdr:to>
    <xdr:sp macro="" textlink="">
      <xdr:nvSpPr>
        <xdr:cNvPr id="2" name="Rectangle 1"/>
        <xdr:cNvSpPr>
          <a:spLocks noChangeArrowheads="1"/>
        </xdr:cNvSpPr>
      </xdr:nvSpPr>
      <xdr:spPr bwMode="auto">
        <a:xfrm>
          <a:off x="1943100" y="6276975"/>
          <a:ext cx="0" cy="0"/>
        </a:xfrm>
        <a:prstGeom prst="rect">
          <a:avLst/>
        </a:prstGeom>
        <a:noFill/>
        <a:ln w="9525">
          <a:solidFill>
            <a:srgbClr val="000000"/>
          </a:solidFill>
          <a:miter lim="800000"/>
          <a:headEnd/>
          <a:tailEnd/>
        </a:ln>
      </xdr:spPr>
    </xdr:sp>
    <xdr:clientData/>
  </xdr:twoCellAnchor>
  <xdr:twoCellAnchor>
    <xdr:from>
      <xdr:col>10</xdr:col>
      <xdr:colOff>981075</xdr:colOff>
      <xdr:row>9</xdr:row>
      <xdr:rowOff>152400</xdr:rowOff>
    </xdr:from>
    <xdr:to>
      <xdr:col>10</xdr:col>
      <xdr:colOff>571500</xdr:colOff>
      <xdr:row>9</xdr:row>
      <xdr:rowOff>152400</xdr:rowOff>
    </xdr:to>
    <xdr:sp macro="" textlink="">
      <xdr:nvSpPr>
        <xdr:cNvPr id="3" name="Line 2"/>
        <xdr:cNvSpPr>
          <a:spLocks noChangeShapeType="1"/>
        </xdr:cNvSpPr>
      </xdr:nvSpPr>
      <xdr:spPr bwMode="auto">
        <a:xfrm flipV="1">
          <a:off x="6886575" y="2238375"/>
          <a:ext cx="0" cy="0"/>
        </a:xfrm>
        <a:prstGeom prst="line">
          <a:avLst/>
        </a:prstGeom>
        <a:noFill/>
        <a:ln w="9525">
          <a:solidFill>
            <a:srgbClr val="000000"/>
          </a:solidFill>
          <a:round/>
          <a:headEnd/>
          <a:tailEnd/>
        </a:ln>
      </xdr:spPr>
    </xdr:sp>
    <xdr:clientData/>
  </xdr:twoCellAnchor>
  <xdr:twoCellAnchor>
    <xdr:from>
      <xdr:col>0</xdr:col>
      <xdr:colOff>104775</xdr:colOff>
      <xdr:row>6</xdr:row>
      <xdr:rowOff>104775</xdr:rowOff>
    </xdr:from>
    <xdr:to>
      <xdr:col>1</xdr:col>
      <xdr:colOff>0</xdr:colOff>
      <xdr:row>7</xdr:row>
      <xdr:rowOff>0</xdr:rowOff>
    </xdr:to>
    <xdr:sp macro="" textlink="">
      <xdr:nvSpPr>
        <xdr:cNvPr id="4" name="Rectangle 4"/>
        <xdr:cNvSpPr>
          <a:spLocks noChangeArrowheads="1"/>
        </xdr:cNvSpPr>
      </xdr:nvSpPr>
      <xdr:spPr bwMode="auto">
        <a:xfrm>
          <a:off x="104775" y="1609725"/>
          <a:ext cx="190500" cy="161925"/>
        </a:xfrm>
        <a:prstGeom prst="rect">
          <a:avLst/>
        </a:prstGeom>
        <a:noFill/>
        <a:ln w="9525">
          <a:solidFill>
            <a:srgbClr val="000000"/>
          </a:solidFill>
          <a:miter lim="800000"/>
          <a:headEnd/>
          <a:tailEnd/>
        </a:ln>
      </xdr:spPr>
    </xdr:sp>
    <xdr:clientData/>
  </xdr:twoCellAnchor>
  <xdr:twoCellAnchor>
    <xdr:from>
      <xdr:col>0</xdr:col>
      <xdr:colOff>104775</xdr:colOff>
      <xdr:row>9</xdr:row>
      <xdr:rowOff>76200</xdr:rowOff>
    </xdr:from>
    <xdr:to>
      <xdr:col>1</xdr:col>
      <xdr:colOff>0</xdr:colOff>
      <xdr:row>9</xdr:row>
      <xdr:rowOff>238125</xdr:rowOff>
    </xdr:to>
    <xdr:sp macro="" textlink="">
      <xdr:nvSpPr>
        <xdr:cNvPr id="5" name="Rectangle 7"/>
        <xdr:cNvSpPr>
          <a:spLocks noChangeArrowheads="1"/>
        </xdr:cNvSpPr>
      </xdr:nvSpPr>
      <xdr:spPr bwMode="auto">
        <a:xfrm>
          <a:off x="104775" y="2162175"/>
          <a:ext cx="190500" cy="161925"/>
        </a:xfrm>
        <a:prstGeom prst="rect">
          <a:avLst/>
        </a:prstGeom>
        <a:noFill/>
        <a:ln w="9525">
          <a:solidFill>
            <a:srgbClr val="000000"/>
          </a:solidFill>
          <a:miter lim="800000"/>
          <a:headEnd/>
          <a:tailEnd/>
        </a:ln>
      </xdr:spPr>
    </xdr:sp>
    <xdr:clientData/>
  </xdr:twoCellAnchor>
  <xdr:twoCellAnchor>
    <xdr:from>
      <xdr:col>0</xdr:col>
      <xdr:colOff>104775</xdr:colOff>
      <xdr:row>11</xdr:row>
      <xdr:rowOff>57150</xdr:rowOff>
    </xdr:from>
    <xdr:to>
      <xdr:col>1</xdr:col>
      <xdr:colOff>0</xdr:colOff>
      <xdr:row>11</xdr:row>
      <xdr:rowOff>219075</xdr:rowOff>
    </xdr:to>
    <xdr:sp macro="" textlink="">
      <xdr:nvSpPr>
        <xdr:cNvPr id="6" name="Rectangle 8"/>
        <xdr:cNvSpPr>
          <a:spLocks noChangeArrowheads="1"/>
        </xdr:cNvSpPr>
      </xdr:nvSpPr>
      <xdr:spPr bwMode="auto">
        <a:xfrm>
          <a:off x="104775" y="2638425"/>
          <a:ext cx="190500" cy="161925"/>
        </a:xfrm>
        <a:prstGeom prst="rect">
          <a:avLst/>
        </a:prstGeom>
        <a:noFill/>
        <a:ln w="9525">
          <a:solidFill>
            <a:srgbClr val="000000"/>
          </a:solidFill>
          <a:miter lim="800000"/>
          <a:headEnd/>
          <a:tailEnd/>
        </a:ln>
      </xdr:spPr>
    </xdr:sp>
    <xdr:clientData/>
  </xdr:twoCellAnchor>
  <xdr:twoCellAnchor>
    <xdr:from>
      <xdr:col>3</xdr:col>
      <xdr:colOff>381000</xdr:colOff>
      <xdr:row>20</xdr:row>
      <xdr:rowOff>9525</xdr:rowOff>
    </xdr:from>
    <xdr:to>
      <xdr:col>3</xdr:col>
      <xdr:colOff>381000</xdr:colOff>
      <xdr:row>24</xdr:row>
      <xdr:rowOff>66675</xdr:rowOff>
    </xdr:to>
    <xdr:sp macro="" textlink="">
      <xdr:nvSpPr>
        <xdr:cNvPr id="7" name="Line 9"/>
        <xdr:cNvSpPr>
          <a:spLocks noChangeShapeType="1"/>
        </xdr:cNvSpPr>
      </xdr:nvSpPr>
      <xdr:spPr bwMode="auto">
        <a:xfrm>
          <a:off x="2324100" y="4857750"/>
          <a:ext cx="0" cy="733425"/>
        </a:xfrm>
        <a:prstGeom prst="line">
          <a:avLst/>
        </a:prstGeom>
        <a:noFill/>
        <a:ln w="9525">
          <a:solidFill>
            <a:srgbClr val="000000"/>
          </a:solidFill>
          <a:round/>
          <a:headEnd/>
          <a:tailEnd/>
        </a:ln>
      </xdr:spPr>
    </xdr:sp>
    <xdr:clientData/>
  </xdr:twoCellAnchor>
  <xdr:twoCellAnchor>
    <xdr:from>
      <xdr:col>8</xdr:col>
      <xdr:colOff>238125</xdr:colOff>
      <xdr:row>20</xdr:row>
      <xdr:rowOff>9525</xdr:rowOff>
    </xdr:from>
    <xdr:to>
      <xdr:col>8</xdr:col>
      <xdr:colOff>238125</xdr:colOff>
      <xdr:row>25</xdr:row>
      <xdr:rowOff>0</xdr:rowOff>
    </xdr:to>
    <xdr:sp macro="" textlink="">
      <xdr:nvSpPr>
        <xdr:cNvPr id="8" name="Line 10"/>
        <xdr:cNvSpPr>
          <a:spLocks noChangeShapeType="1"/>
        </xdr:cNvSpPr>
      </xdr:nvSpPr>
      <xdr:spPr bwMode="auto">
        <a:xfrm>
          <a:off x="5819775" y="4857750"/>
          <a:ext cx="0" cy="733425"/>
        </a:xfrm>
        <a:prstGeom prst="line">
          <a:avLst/>
        </a:prstGeom>
        <a:noFill/>
        <a:ln w="9525">
          <a:solidFill>
            <a:srgbClr val="000000"/>
          </a:solidFill>
          <a:round/>
          <a:headEnd/>
          <a:tailEnd/>
        </a:ln>
      </xdr:spPr>
    </xdr:sp>
    <xdr:clientData/>
  </xdr:twoCellAnchor>
  <xdr:twoCellAnchor>
    <xdr:from>
      <xdr:col>5</xdr:col>
      <xdr:colOff>95250</xdr:colOff>
      <xdr:row>15</xdr:row>
      <xdr:rowOff>57150</xdr:rowOff>
    </xdr:from>
    <xdr:to>
      <xdr:col>5</xdr:col>
      <xdr:colOff>257175</xdr:colOff>
      <xdr:row>15</xdr:row>
      <xdr:rowOff>228600</xdr:rowOff>
    </xdr:to>
    <xdr:sp macro="" textlink="">
      <xdr:nvSpPr>
        <xdr:cNvPr id="9" name="Rectangle 11"/>
        <xdr:cNvSpPr>
          <a:spLocks noChangeArrowheads="1"/>
        </xdr:cNvSpPr>
      </xdr:nvSpPr>
      <xdr:spPr bwMode="auto">
        <a:xfrm>
          <a:off x="3810000" y="3800475"/>
          <a:ext cx="161925" cy="171450"/>
        </a:xfrm>
        <a:prstGeom prst="rect">
          <a:avLst/>
        </a:prstGeom>
        <a:noFill/>
        <a:ln w="9525">
          <a:solidFill>
            <a:srgbClr val="000000"/>
          </a:solidFill>
          <a:miter lim="800000"/>
          <a:headEnd/>
          <a:tailEnd/>
        </a:ln>
      </xdr:spPr>
    </xdr:sp>
    <xdr:clientData/>
  </xdr:twoCellAnchor>
  <xdr:twoCellAnchor>
    <xdr:from>
      <xdr:col>5</xdr:col>
      <xdr:colOff>800100</xdr:colOff>
      <xdr:row>15</xdr:row>
      <xdr:rowOff>76200</xdr:rowOff>
    </xdr:from>
    <xdr:to>
      <xdr:col>6</xdr:col>
      <xdr:colOff>104775</xdr:colOff>
      <xdr:row>15</xdr:row>
      <xdr:rowOff>228600</xdr:rowOff>
    </xdr:to>
    <xdr:sp macro="" textlink="">
      <xdr:nvSpPr>
        <xdr:cNvPr id="10" name="Rectangle 12"/>
        <xdr:cNvSpPr>
          <a:spLocks noChangeArrowheads="1"/>
        </xdr:cNvSpPr>
      </xdr:nvSpPr>
      <xdr:spPr bwMode="auto">
        <a:xfrm>
          <a:off x="4514850" y="3819525"/>
          <a:ext cx="161925" cy="152400"/>
        </a:xfrm>
        <a:prstGeom prst="rect">
          <a:avLst/>
        </a:prstGeom>
        <a:noFill/>
        <a:ln w="9525">
          <a:solidFill>
            <a:srgbClr val="000000"/>
          </a:solidFill>
          <a:miter lim="800000"/>
          <a:headEnd/>
          <a:tailEnd/>
        </a:ln>
      </xdr:spPr>
    </xdr:sp>
    <xdr:clientData/>
  </xdr:twoCellAnchor>
  <xdr:twoCellAnchor>
    <xdr:from>
      <xdr:col>7</xdr:col>
      <xdr:colOff>428625</xdr:colOff>
      <xdr:row>16</xdr:row>
      <xdr:rowOff>76200</xdr:rowOff>
    </xdr:from>
    <xdr:to>
      <xdr:col>7</xdr:col>
      <xdr:colOff>590550</xdr:colOff>
      <xdr:row>16</xdr:row>
      <xdr:rowOff>228600</xdr:rowOff>
    </xdr:to>
    <xdr:sp macro="" textlink="">
      <xdr:nvSpPr>
        <xdr:cNvPr id="11" name="Rectangle 13"/>
        <xdr:cNvSpPr>
          <a:spLocks noChangeArrowheads="1"/>
        </xdr:cNvSpPr>
      </xdr:nvSpPr>
      <xdr:spPr bwMode="auto">
        <a:xfrm>
          <a:off x="5381625" y="4105275"/>
          <a:ext cx="161925" cy="152400"/>
        </a:xfrm>
        <a:prstGeom prst="rect">
          <a:avLst/>
        </a:prstGeom>
        <a:noFill/>
        <a:ln w="9525">
          <a:solidFill>
            <a:srgbClr val="000000"/>
          </a:solidFill>
          <a:miter lim="800000"/>
          <a:headEnd/>
          <a:tailEnd/>
        </a:ln>
      </xdr:spPr>
    </xdr:sp>
    <xdr:clientData/>
  </xdr:twoCellAnchor>
  <xdr:twoCellAnchor>
    <xdr:from>
      <xdr:col>0</xdr:col>
      <xdr:colOff>104775</xdr:colOff>
      <xdr:row>32</xdr:row>
      <xdr:rowOff>95250</xdr:rowOff>
    </xdr:from>
    <xdr:to>
      <xdr:col>1</xdr:col>
      <xdr:colOff>9525</xdr:colOff>
      <xdr:row>32</xdr:row>
      <xdr:rowOff>257175</xdr:rowOff>
    </xdr:to>
    <xdr:sp macro="" textlink="">
      <xdr:nvSpPr>
        <xdr:cNvPr id="12" name="Rectangle 18"/>
        <xdr:cNvSpPr>
          <a:spLocks noChangeArrowheads="1"/>
        </xdr:cNvSpPr>
      </xdr:nvSpPr>
      <xdr:spPr bwMode="auto">
        <a:xfrm>
          <a:off x="104775" y="7153275"/>
          <a:ext cx="200025" cy="161925"/>
        </a:xfrm>
        <a:prstGeom prst="rect">
          <a:avLst/>
        </a:prstGeom>
        <a:noFill/>
        <a:ln w="9525">
          <a:solidFill>
            <a:srgbClr val="000000"/>
          </a:solidFill>
          <a:miter lim="800000"/>
          <a:headEnd/>
          <a:tailEnd/>
        </a:ln>
      </xdr:spPr>
    </xdr:sp>
    <xdr:clientData/>
  </xdr:twoCellAnchor>
  <xdr:twoCellAnchor>
    <xdr:from>
      <xdr:col>8</xdr:col>
      <xdr:colOff>361950</xdr:colOff>
      <xdr:row>30</xdr:row>
      <xdr:rowOff>76200</xdr:rowOff>
    </xdr:from>
    <xdr:to>
      <xdr:col>9</xdr:col>
      <xdr:colOff>133350</xdr:colOff>
      <xdr:row>31</xdr:row>
      <xdr:rowOff>0</xdr:rowOff>
    </xdr:to>
    <xdr:sp macro="" textlink="">
      <xdr:nvSpPr>
        <xdr:cNvPr id="13" name="Rectangle 20"/>
        <xdr:cNvSpPr>
          <a:spLocks noChangeArrowheads="1"/>
        </xdr:cNvSpPr>
      </xdr:nvSpPr>
      <xdr:spPr bwMode="auto">
        <a:xfrm>
          <a:off x="5943600" y="6581775"/>
          <a:ext cx="200025" cy="200025"/>
        </a:xfrm>
        <a:prstGeom prst="rect">
          <a:avLst/>
        </a:prstGeom>
        <a:noFill/>
        <a:ln w="9525">
          <a:solidFill>
            <a:srgbClr val="000000"/>
          </a:solidFill>
          <a:miter lim="800000"/>
          <a:headEnd/>
          <a:tailEnd/>
        </a:ln>
      </xdr:spPr>
    </xdr:sp>
    <xdr:clientData/>
  </xdr:twoCellAnchor>
  <xdr:twoCellAnchor>
    <xdr:from>
      <xdr:col>0</xdr:col>
      <xdr:colOff>104775</xdr:colOff>
      <xdr:row>42</xdr:row>
      <xdr:rowOff>0</xdr:rowOff>
    </xdr:from>
    <xdr:to>
      <xdr:col>1</xdr:col>
      <xdr:colOff>9525</xdr:colOff>
      <xdr:row>42</xdr:row>
      <xdr:rowOff>180975</xdr:rowOff>
    </xdr:to>
    <xdr:sp macro="" textlink="">
      <xdr:nvSpPr>
        <xdr:cNvPr id="14" name="Rectangle 21"/>
        <xdr:cNvSpPr>
          <a:spLocks noChangeArrowheads="1"/>
        </xdr:cNvSpPr>
      </xdr:nvSpPr>
      <xdr:spPr bwMode="auto">
        <a:xfrm>
          <a:off x="104775" y="9563100"/>
          <a:ext cx="200025" cy="180975"/>
        </a:xfrm>
        <a:prstGeom prst="rect">
          <a:avLst/>
        </a:prstGeom>
        <a:noFill/>
        <a:ln w="9525">
          <a:solidFill>
            <a:srgbClr val="000000"/>
          </a:solidFill>
          <a:miter lim="800000"/>
          <a:headEnd/>
          <a:tailEnd/>
        </a:ln>
      </xdr:spPr>
    </xdr:sp>
    <xdr:clientData/>
  </xdr:twoCellAnchor>
  <xdr:twoCellAnchor>
    <xdr:from>
      <xdr:col>0</xdr:col>
      <xdr:colOff>104775</xdr:colOff>
      <xdr:row>43</xdr:row>
      <xdr:rowOff>0</xdr:rowOff>
    </xdr:from>
    <xdr:to>
      <xdr:col>1</xdr:col>
      <xdr:colOff>9525</xdr:colOff>
      <xdr:row>43</xdr:row>
      <xdr:rowOff>180975</xdr:rowOff>
    </xdr:to>
    <xdr:sp macro="" textlink="">
      <xdr:nvSpPr>
        <xdr:cNvPr id="15" name="Rectangle 22"/>
        <xdr:cNvSpPr>
          <a:spLocks noChangeArrowheads="1"/>
        </xdr:cNvSpPr>
      </xdr:nvSpPr>
      <xdr:spPr bwMode="auto">
        <a:xfrm>
          <a:off x="104775" y="9820275"/>
          <a:ext cx="200025" cy="180975"/>
        </a:xfrm>
        <a:prstGeom prst="rect">
          <a:avLst/>
        </a:prstGeom>
        <a:noFill/>
        <a:ln w="9525">
          <a:solidFill>
            <a:srgbClr val="000000"/>
          </a:solidFill>
          <a:miter lim="800000"/>
          <a:headEnd/>
          <a:tailEnd/>
        </a:ln>
      </xdr:spPr>
    </xdr:sp>
    <xdr:clientData/>
  </xdr:twoCellAnchor>
  <xdr:twoCellAnchor>
    <xdr:from>
      <xdr:col>4</xdr:col>
      <xdr:colOff>447675</xdr:colOff>
      <xdr:row>42</xdr:row>
      <xdr:rowOff>47625</xdr:rowOff>
    </xdr:from>
    <xdr:to>
      <xdr:col>4</xdr:col>
      <xdr:colOff>647700</xdr:colOff>
      <xdr:row>42</xdr:row>
      <xdr:rowOff>238125</xdr:rowOff>
    </xdr:to>
    <xdr:sp macro="" textlink="">
      <xdr:nvSpPr>
        <xdr:cNvPr id="16" name="Rectangle 23"/>
        <xdr:cNvSpPr>
          <a:spLocks noChangeArrowheads="1"/>
        </xdr:cNvSpPr>
      </xdr:nvSpPr>
      <xdr:spPr bwMode="auto">
        <a:xfrm>
          <a:off x="3371850" y="9610725"/>
          <a:ext cx="200025" cy="190500"/>
        </a:xfrm>
        <a:prstGeom prst="rect">
          <a:avLst/>
        </a:prstGeom>
        <a:noFill/>
        <a:ln w="9525">
          <a:solidFill>
            <a:srgbClr val="000000"/>
          </a:solidFill>
          <a:miter lim="800000"/>
          <a:headEnd/>
          <a:tailEnd/>
        </a:ln>
      </xdr:spPr>
    </xdr:sp>
    <xdr:clientData/>
  </xdr:twoCellAnchor>
  <xdr:twoCellAnchor>
    <xdr:from>
      <xdr:col>3</xdr:col>
      <xdr:colOff>666750</xdr:colOff>
      <xdr:row>45</xdr:row>
      <xdr:rowOff>0</xdr:rowOff>
    </xdr:from>
    <xdr:to>
      <xdr:col>4</xdr:col>
      <xdr:colOff>85725</xdr:colOff>
      <xdr:row>45</xdr:row>
      <xdr:rowOff>0</xdr:rowOff>
    </xdr:to>
    <xdr:sp macro="" textlink="">
      <xdr:nvSpPr>
        <xdr:cNvPr id="17" name="Text Box 24"/>
        <xdr:cNvSpPr txBox="1">
          <a:spLocks noChangeArrowheads="1"/>
        </xdr:cNvSpPr>
      </xdr:nvSpPr>
      <xdr:spPr bwMode="auto">
        <a:xfrm>
          <a:off x="2609850" y="10287000"/>
          <a:ext cx="400050" cy="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Yes</a:t>
          </a:r>
        </a:p>
      </xdr:txBody>
    </xdr:sp>
    <xdr:clientData/>
  </xdr:twoCellAnchor>
  <xdr:twoCellAnchor>
    <xdr:from>
      <xdr:col>0</xdr:col>
      <xdr:colOff>104775</xdr:colOff>
      <xdr:row>4</xdr:row>
      <xdr:rowOff>76200</xdr:rowOff>
    </xdr:from>
    <xdr:to>
      <xdr:col>1</xdr:col>
      <xdr:colOff>0</xdr:colOff>
      <xdr:row>4</xdr:row>
      <xdr:rowOff>238125</xdr:rowOff>
    </xdr:to>
    <xdr:sp macro="" textlink="">
      <xdr:nvSpPr>
        <xdr:cNvPr id="18" name="Rectangle 26"/>
        <xdr:cNvSpPr>
          <a:spLocks noChangeArrowheads="1"/>
        </xdr:cNvSpPr>
      </xdr:nvSpPr>
      <xdr:spPr bwMode="auto">
        <a:xfrm>
          <a:off x="104775" y="1047750"/>
          <a:ext cx="190500" cy="161925"/>
        </a:xfrm>
        <a:prstGeom prst="rect">
          <a:avLst/>
        </a:prstGeom>
        <a:noFill/>
        <a:ln w="9525">
          <a:solidFill>
            <a:srgbClr val="000000"/>
          </a:solidFill>
          <a:miter lim="800000"/>
          <a:headEnd/>
          <a:tailEnd/>
        </a:ln>
      </xdr:spPr>
    </xdr:sp>
    <xdr:clientData/>
  </xdr:twoCellAnchor>
  <xdr:twoCellAnchor>
    <xdr:from>
      <xdr:col>10</xdr:col>
      <xdr:colOff>276225</xdr:colOff>
      <xdr:row>42</xdr:row>
      <xdr:rowOff>57150</xdr:rowOff>
    </xdr:from>
    <xdr:to>
      <xdr:col>10</xdr:col>
      <xdr:colOff>476250</xdr:colOff>
      <xdr:row>42</xdr:row>
      <xdr:rowOff>247650</xdr:rowOff>
    </xdr:to>
    <xdr:sp macro="" textlink="">
      <xdr:nvSpPr>
        <xdr:cNvPr id="19" name="Rectangle 27"/>
        <xdr:cNvSpPr>
          <a:spLocks noChangeArrowheads="1"/>
        </xdr:cNvSpPr>
      </xdr:nvSpPr>
      <xdr:spPr bwMode="auto">
        <a:xfrm>
          <a:off x="6591300" y="9620250"/>
          <a:ext cx="200025" cy="190500"/>
        </a:xfrm>
        <a:prstGeom prst="rect">
          <a:avLst/>
        </a:prstGeom>
        <a:noFill/>
        <a:ln w="9525">
          <a:solidFill>
            <a:srgbClr val="000000"/>
          </a:solidFill>
          <a:miter lim="800000"/>
          <a:headEnd/>
          <a:tailEnd/>
        </a:ln>
      </xdr:spPr>
    </xdr:sp>
    <xdr:clientData/>
  </xdr:twoCellAnchor>
  <xdr:twoCellAnchor>
    <xdr:from>
      <xdr:col>0</xdr:col>
      <xdr:colOff>104775</xdr:colOff>
      <xdr:row>13</xdr:row>
      <xdr:rowOff>57150</xdr:rowOff>
    </xdr:from>
    <xdr:to>
      <xdr:col>1</xdr:col>
      <xdr:colOff>0</xdr:colOff>
      <xdr:row>13</xdr:row>
      <xdr:rowOff>219075</xdr:rowOff>
    </xdr:to>
    <xdr:sp macro="" textlink="">
      <xdr:nvSpPr>
        <xdr:cNvPr id="20" name="Rectangle 32"/>
        <xdr:cNvSpPr>
          <a:spLocks noChangeArrowheads="1"/>
        </xdr:cNvSpPr>
      </xdr:nvSpPr>
      <xdr:spPr bwMode="auto">
        <a:xfrm>
          <a:off x="104775" y="3143250"/>
          <a:ext cx="190500" cy="161925"/>
        </a:xfrm>
        <a:prstGeom prst="rect">
          <a:avLst/>
        </a:prstGeom>
        <a:noFill/>
        <a:ln w="9525">
          <a:solidFill>
            <a:srgbClr val="000000"/>
          </a:solidFill>
          <a:miter lim="800000"/>
          <a:headEnd/>
          <a:tailEnd/>
        </a:ln>
      </xdr:spPr>
    </xdr:sp>
    <xdr:clientData/>
  </xdr:twoCellAnchor>
  <xdr:twoCellAnchor>
    <xdr:from>
      <xdr:col>0</xdr:col>
      <xdr:colOff>104775</xdr:colOff>
      <xdr:row>14</xdr:row>
      <xdr:rowOff>66675</xdr:rowOff>
    </xdr:from>
    <xdr:to>
      <xdr:col>1</xdr:col>
      <xdr:colOff>0</xdr:colOff>
      <xdr:row>14</xdr:row>
      <xdr:rowOff>238125</xdr:rowOff>
    </xdr:to>
    <xdr:sp macro="" textlink="">
      <xdr:nvSpPr>
        <xdr:cNvPr id="21" name="Rectangle 33"/>
        <xdr:cNvSpPr>
          <a:spLocks noChangeArrowheads="1"/>
        </xdr:cNvSpPr>
      </xdr:nvSpPr>
      <xdr:spPr bwMode="auto">
        <a:xfrm>
          <a:off x="104775" y="3438525"/>
          <a:ext cx="190500" cy="171450"/>
        </a:xfrm>
        <a:prstGeom prst="rect">
          <a:avLst/>
        </a:prstGeom>
        <a:noFill/>
        <a:ln w="9525">
          <a:solidFill>
            <a:srgbClr val="000000"/>
          </a:solidFill>
          <a:miter lim="800000"/>
          <a:headEnd/>
          <a:tailEnd/>
        </a:ln>
      </xdr:spPr>
    </xdr:sp>
    <xdr:clientData/>
  </xdr:twoCellAnchor>
  <xdr:twoCellAnchor>
    <xdr:from>
      <xdr:col>3</xdr:col>
      <xdr:colOff>76200</xdr:colOff>
      <xdr:row>14</xdr:row>
      <xdr:rowOff>66675</xdr:rowOff>
    </xdr:from>
    <xdr:to>
      <xdr:col>3</xdr:col>
      <xdr:colOff>276225</xdr:colOff>
      <xdr:row>14</xdr:row>
      <xdr:rowOff>257175</xdr:rowOff>
    </xdr:to>
    <xdr:sp macro="" textlink="">
      <xdr:nvSpPr>
        <xdr:cNvPr id="22" name="Rectangle 34"/>
        <xdr:cNvSpPr>
          <a:spLocks noChangeArrowheads="1"/>
        </xdr:cNvSpPr>
      </xdr:nvSpPr>
      <xdr:spPr bwMode="auto">
        <a:xfrm>
          <a:off x="2019300" y="3438525"/>
          <a:ext cx="200025" cy="190500"/>
        </a:xfrm>
        <a:prstGeom prst="rect">
          <a:avLst/>
        </a:prstGeom>
        <a:noFill/>
        <a:ln w="9525">
          <a:solidFill>
            <a:srgbClr val="000000"/>
          </a:solidFill>
          <a:miter lim="800000"/>
          <a:headEnd/>
          <a:tailEnd/>
        </a:ln>
      </xdr:spPr>
    </xdr:sp>
    <xdr:clientData/>
  </xdr:twoCellAnchor>
  <xdr:twoCellAnchor>
    <xdr:from>
      <xdr:col>0</xdr:col>
      <xdr:colOff>104775</xdr:colOff>
      <xdr:row>3</xdr:row>
      <xdr:rowOff>66675</xdr:rowOff>
    </xdr:from>
    <xdr:to>
      <xdr:col>1</xdr:col>
      <xdr:colOff>0</xdr:colOff>
      <xdr:row>3</xdr:row>
      <xdr:rowOff>228600</xdr:rowOff>
    </xdr:to>
    <xdr:sp macro="" textlink="">
      <xdr:nvSpPr>
        <xdr:cNvPr id="23" name="Rectangle 35"/>
        <xdr:cNvSpPr>
          <a:spLocks noChangeArrowheads="1"/>
        </xdr:cNvSpPr>
      </xdr:nvSpPr>
      <xdr:spPr bwMode="auto">
        <a:xfrm>
          <a:off x="104775" y="771525"/>
          <a:ext cx="190500" cy="161925"/>
        </a:xfrm>
        <a:prstGeom prst="rect">
          <a:avLst/>
        </a:prstGeom>
        <a:noFill/>
        <a:ln w="9525">
          <a:solidFill>
            <a:srgbClr val="000000"/>
          </a:solidFill>
          <a:miter lim="800000"/>
          <a:headEnd/>
          <a:tailEnd/>
        </a:ln>
      </xdr:spPr>
    </xdr:sp>
    <xdr:clientData/>
  </xdr:twoCellAnchor>
  <xdr:twoCellAnchor>
    <xdr:from>
      <xdr:col>7</xdr:col>
      <xdr:colOff>152400</xdr:colOff>
      <xdr:row>52</xdr:row>
      <xdr:rowOff>238125</xdr:rowOff>
    </xdr:from>
    <xdr:to>
      <xdr:col>7</xdr:col>
      <xdr:colOff>504825</xdr:colOff>
      <xdr:row>52</xdr:row>
      <xdr:rowOff>238125</xdr:rowOff>
    </xdr:to>
    <xdr:sp macro="" textlink="">
      <xdr:nvSpPr>
        <xdr:cNvPr id="24" name="Line 36"/>
        <xdr:cNvSpPr>
          <a:spLocks noChangeShapeType="1"/>
        </xdr:cNvSpPr>
      </xdr:nvSpPr>
      <xdr:spPr bwMode="auto">
        <a:xfrm flipV="1">
          <a:off x="5105400" y="12192000"/>
          <a:ext cx="352425" cy="0"/>
        </a:xfrm>
        <a:prstGeom prst="line">
          <a:avLst/>
        </a:prstGeom>
        <a:noFill/>
        <a:ln w="9525">
          <a:solidFill>
            <a:srgbClr val="000000"/>
          </a:solidFill>
          <a:round/>
          <a:headEnd/>
          <a:tailEnd/>
        </a:ln>
      </xdr:spPr>
    </xdr:sp>
    <xdr:clientData/>
  </xdr:twoCellAnchor>
  <xdr:twoCellAnchor>
    <xdr:from>
      <xdr:col>12</xdr:col>
      <xdr:colOff>514350</xdr:colOff>
      <xdr:row>51</xdr:row>
      <xdr:rowOff>9525</xdr:rowOff>
    </xdr:from>
    <xdr:to>
      <xdr:col>13</xdr:col>
      <xdr:colOff>123825</xdr:colOff>
      <xdr:row>51</xdr:row>
      <xdr:rowOff>152400</xdr:rowOff>
    </xdr:to>
    <xdr:sp macro="" textlink="">
      <xdr:nvSpPr>
        <xdr:cNvPr id="25" name="Rectangle 38"/>
        <xdr:cNvSpPr>
          <a:spLocks noChangeArrowheads="1"/>
        </xdr:cNvSpPr>
      </xdr:nvSpPr>
      <xdr:spPr bwMode="auto">
        <a:xfrm>
          <a:off x="8410575" y="11772900"/>
          <a:ext cx="152400" cy="142875"/>
        </a:xfrm>
        <a:prstGeom prst="rect">
          <a:avLst/>
        </a:prstGeom>
        <a:noFill/>
        <a:ln w="9525">
          <a:solidFill>
            <a:srgbClr val="000000"/>
          </a:solidFill>
          <a:miter lim="800000"/>
          <a:headEnd/>
          <a:tailEnd/>
        </a:ln>
      </xdr:spPr>
    </xdr:sp>
    <xdr:clientData/>
  </xdr:twoCellAnchor>
  <xdr:twoCellAnchor>
    <xdr:from>
      <xdr:col>14</xdr:col>
      <xdr:colOff>285750</xdr:colOff>
      <xdr:row>51</xdr:row>
      <xdr:rowOff>9525</xdr:rowOff>
    </xdr:from>
    <xdr:to>
      <xdr:col>14</xdr:col>
      <xdr:colOff>438150</xdr:colOff>
      <xdr:row>51</xdr:row>
      <xdr:rowOff>152400</xdr:rowOff>
    </xdr:to>
    <xdr:sp macro="" textlink="">
      <xdr:nvSpPr>
        <xdr:cNvPr id="26" name="Rectangle 39"/>
        <xdr:cNvSpPr>
          <a:spLocks noChangeArrowheads="1"/>
        </xdr:cNvSpPr>
      </xdr:nvSpPr>
      <xdr:spPr bwMode="auto">
        <a:xfrm>
          <a:off x="9201150" y="11772900"/>
          <a:ext cx="152400" cy="142875"/>
        </a:xfrm>
        <a:prstGeom prst="rect">
          <a:avLst/>
        </a:prstGeom>
        <a:noFill/>
        <a:ln w="9525">
          <a:solidFill>
            <a:srgbClr val="000000"/>
          </a:solidFill>
          <a:miter lim="800000"/>
          <a:headEnd/>
          <a:tailEnd/>
        </a:ln>
      </xdr:spPr>
    </xdr:sp>
    <xdr:clientData/>
  </xdr:twoCellAnchor>
  <xdr:twoCellAnchor>
    <xdr:from>
      <xdr:col>0</xdr:col>
      <xdr:colOff>104775</xdr:colOff>
      <xdr:row>30</xdr:row>
      <xdr:rowOff>66675</xdr:rowOff>
    </xdr:from>
    <xdr:to>
      <xdr:col>1</xdr:col>
      <xdr:colOff>9525</xdr:colOff>
      <xdr:row>30</xdr:row>
      <xdr:rowOff>228600</xdr:rowOff>
    </xdr:to>
    <xdr:sp macro="" textlink="">
      <xdr:nvSpPr>
        <xdr:cNvPr id="27" name="Rectangle 41"/>
        <xdr:cNvSpPr>
          <a:spLocks noChangeArrowheads="1"/>
        </xdr:cNvSpPr>
      </xdr:nvSpPr>
      <xdr:spPr bwMode="auto">
        <a:xfrm>
          <a:off x="104775" y="6572250"/>
          <a:ext cx="200025" cy="161925"/>
        </a:xfrm>
        <a:prstGeom prst="rect">
          <a:avLst/>
        </a:prstGeom>
        <a:noFill/>
        <a:ln w="9525">
          <a:solidFill>
            <a:srgbClr val="000000"/>
          </a:solidFill>
          <a:miter lim="800000"/>
          <a:headEnd/>
          <a:tailEnd/>
        </a:ln>
      </xdr:spPr>
    </xdr:sp>
    <xdr:clientData/>
  </xdr:twoCellAnchor>
  <xdr:twoCellAnchor>
    <xdr:from>
      <xdr:col>0</xdr:col>
      <xdr:colOff>104775</xdr:colOff>
      <xdr:row>31</xdr:row>
      <xdr:rowOff>85725</xdr:rowOff>
    </xdr:from>
    <xdr:to>
      <xdr:col>1</xdr:col>
      <xdr:colOff>9525</xdr:colOff>
      <xdr:row>31</xdr:row>
      <xdr:rowOff>247650</xdr:rowOff>
    </xdr:to>
    <xdr:sp macro="" textlink="">
      <xdr:nvSpPr>
        <xdr:cNvPr id="28" name="Rectangle 42"/>
        <xdr:cNvSpPr>
          <a:spLocks noChangeArrowheads="1"/>
        </xdr:cNvSpPr>
      </xdr:nvSpPr>
      <xdr:spPr bwMode="auto">
        <a:xfrm>
          <a:off x="104775" y="6867525"/>
          <a:ext cx="200025" cy="161925"/>
        </a:xfrm>
        <a:prstGeom prst="rect">
          <a:avLst/>
        </a:prstGeom>
        <a:noFill/>
        <a:ln w="9525">
          <a:solidFill>
            <a:srgbClr val="000000"/>
          </a:solidFill>
          <a:miter lim="800000"/>
          <a:headEnd/>
          <a:tailEnd/>
        </a:ln>
      </xdr:spPr>
    </xdr:sp>
    <xdr:clientData/>
  </xdr:twoCellAnchor>
  <xdr:twoCellAnchor>
    <xdr:from>
      <xdr:col>11</xdr:col>
      <xdr:colOff>295275</xdr:colOff>
      <xdr:row>16</xdr:row>
      <xdr:rowOff>76200</xdr:rowOff>
    </xdr:from>
    <xdr:to>
      <xdr:col>11</xdr:col>
      <xdr:colOff>457200</xdr:colOff>
      <xdr:row>16</xdr:row>
      <xdr:rowOff>228600</xdr:rowOff>
    </xdr:to>
    <xdr:sp macro="" textlink="">
      <xdr:nvSpPr>
        <xdr:cNvPr id="29" name="Rectangle 43"/>
        <xdr:cNvSpPr>
          <a:spLocks noChangeArrowheads="1"/>
        </xdr:cNvSpPr>
      </xdr:nvSpPr>
      <xdr:spPr bwMode="auto">
        <a:xfrm>
          <a:off x="7181850" y="4105275"/>
          <a:ext cx="161925" cy="15240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0</xdr:rowOff>
    </xdr:from>
    <xdr:to>
      <xdr:col>5</xdr:col>
      <xdr:colOff>590550</xdr:colOff>
      <xdr:row>11</xdr:row>
      <xdr:rowOff>9524</xdr:rowOff>
    </xdr:to>
    <xdr:sp macro="[0]!Sheet6.CreateCSV" textlink="">
      <xdr:nvSpPr>
        <xdr:cNvPr id="4" name="Rectangle 3"/>
        <xdr:cNvSpPr/>
      </xdr:nvSpPr>
      <xdr:spPr>
        <a:xfrm>
          <a:off x="3724275" y="1495425"/>
          <a:ext cx="1200150" cy="581024"/>
        </a:xfrm>
        <a:prstGeom prst="rect">
          <a:avLst/>
        </a:prstGeom>
        <a:solidFill>
          <a:srgbClr val="C0504D"/>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Export to CSV</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ftelie\AppData\Local\Temp\NIH-budget%20-%2001251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06-NIH_complete_budget-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oftelie\AppData\Local\Microsoft\Windows\Temporary%20Internet%20Files\Content.Outlook\XGJN5ZNE\NSF-budget%20-%200103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perations.medicine.iu.edu/documents/Research_Administration/PHS398%20(04-06)%20as%20Subcontr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spa.iastate.edu/Documents%20and%20Settings/bmneese/Local%20Settings/Temporary%20Internet%20Files/Content.Outlook/QHP08TJ8/BOB-2011-06-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ase Budget"/>
      <sheetName val="Mod Budget Form"/>
      <sheetName val="Form Page 4"/>
      <sheetName val="Form Page 5"/>
      <sheetName val="Checklist"/>
    </sheetNames>
    <sheetDataSet>
      <sheetData sheetId="0"/>
      <sheetData sheetId="1">
        <row r="8">
          <cell r="E8">
            <v>0.28999999999999998</v>
          </cell>
        </row>
        <row r="9">
          <cell r="E9">
            <v>0.35399999999999998</v>
          </cell>
        </row>
        <row r="10">
          <cell r="E10">
            <v>0.48499999999999999</v>
          </cell>
        </row>
        <row r="11">
          <cell r="E11">
            <v>0.20200000000000001</v>
          </cell>
        </row>
        <row r="12">
          <cell r="E12">
            <v>4.5999999999999999E-2</v>
          </cell>
        </row>
        <row r="13">
          <cell r="E13">
            <v>0.13300000000000001</v>
          </cell>
        </row>
        <row r="14">
          <cell r="E14">
            <v>0.48</v>
          </cell>
          <cell r="J14">
            <v>1</v>
          </cell>
        </row>
        <row r="25">
          <cell r="C25" t="str">
            <v>PI name</v>
          </cell>
        </row>
      </sheetData>
      <sheetData sheetId="2" refreshError="1"/>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ase Budget"/>
      <sheetName val="Mod Budget Form"/>
      <sheetName val="Form Page 4"/>
      <sheetName val="Form Page 5"/>
      <sheetName val="Checklist"/>
    </sheetNames>
    <sheetDataSet>
      <sheetData sheetId="0" refreshError="1"/>
      <sheetData sheetId="1"/>
      <sheetData sheetId="2" refreshError="1"/>
      <sheetData sheetId="3"/>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F5GPG"/>
      <sheetName val="Tuition"/>
      <sheetName val="Module1"/>
    </sheetNames>
    <sheetDataSet>
      <sheetData sheetId="0">
        <row r="40">
          <cell r="C40">
            <v>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FIRSTBUD"/>
      <sheetName val="ENTRBUD"/>
      <sheetName val="CHKLST"/>
      <sheetName val="F &amp; A Calculation"/>
    </sheetNames>
    <sheetDataSet>
      <sheetData sheetId="0"/>
      <sheetData sheetId="1" refreshError="1"/>
      <sheetData sheetId="2"/>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Salaries &amp; Wages"/>
      <sheetName val="Equip-Travel-Participants"/>
      <sheetName val="Other Direct"/>
      <sheetName val="Subcontracts"/>
      <sheetName val="Cumulative Budget"/>
      <sheetName val="Links"/>
      <sheetName val="Sheet1"/>
    </sheetNames>
    <sheetDataSet>
      <sheetData sheetId="0">
        <row r="10">
          <cell r="I10">
            <v>0</v>
          </cell>
        </row>
      </sheetData>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grants.nih.gov/grants/guide/notice-files/NOT-OD-06-026.html" TargetMode="External"/><Relationship Id="rId7" Type="http://schemas.openxmlformats.org/officeDocument/2006/relationships/printerSettings" Target="../printerSettings/printerSettings2.bin"/><Relationship Id="rId2" Type="http://schemas.openxmlformats.org/officeDocument/2006/relationships/hyperlink" Target="http://grants.nih.gov/grants/guide/notice-files/NOT-OD-12-033.html" TargetMode="External"/><Relationship Id="rId1" Type="http://schemas.openxmlformats.org/officeDocument/2006/relationships/hyperlink" Target="http://grants.nih.gov/grants/guide/notice-files/NOT-OD-07-057.html" TargetMode="External"/><Relationship Id="rId6" Type="http://schemas.openxmlformats.org/officeDocument/2006/relationships/hyperlink" Target="http://grants.nih.gov/grants/guide/notice-files/NOT-OD-12-035.html" TargetMode="External"/><Relationship Id="rId5" Type="http://schemas.openxmlformats.org/officeDocument/2006/relationships/hyperlink" Target="http://grants.nih.gov/grants/guide/notice-files/NOT-OD-07-051.html" TargetMode="External"/><Relationship Id="rId4" Type="http://schemas.openxmlformats.org/officeDocument/2006/relationships/hyperlink" Target="http://grants.nih.gov/grants/guide/notice-files/NOT-OD-12-033.html"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pageSetUpPr fitToPage="1"/>
  </sheetPr>
  <dimension ref="A1:AJ87"/>
  <sheetViews>
    <sheetView showGridLines="0" zoomScaleNormal="86" zoomScaleSheetLayoutView="70" workbookViewId="0">
      <selection activeCell="N32" sqref="N32"/>
    </sheetView>
  </sheetViews>
  <sheetFormatPr defaultColWidth="16" defaultRowHeight="10.5"/>
  <cols>
    <col min="1" max="1" width="9" style="151" customWidth="1"/>
    <col min="2" max="2" width="12.7109375" style="151" customWidth="1"/>
    <col min="3" max="3" width="6.28515625" style="151" customWidth="1"/>
    <col min="4" max="4" width="5.7109375" style="151" customWidth="1"/>
    <col min="5" max="5" width="5.5703125" style="151" customWidth="1"/>
    <col min="6" max="6" width="3.7109375" style="151" customWidth="1"/>
    <col min="7" max="7" width="23.5703125" style="151" customWidth="1"/>
    <col min="8" max="8" width="9" style="151" customWidth="1"/>
    <col min="9" max="9" width="10.42578125" style="151" customWidth="1"/>
    <col min="10" max="10" width="6.7109375" style="151" customWidth="1"/>
    <col min="11" max="11" width="5.5703125" style="151" customWidth="1"/>
    <col min="12" max="12" width="4" style="151" customWidth="1"/>
    <col min="13" max="13" width="3.85546875" style="151" customWidth="1"/>
    <col min="14" max="14" width="8.7109375" style="151" customWidth="1"/>
    <col min="15" max="15" width="10.5703125" style="151" customWidth="1"/>
    <col min="16" max="16" width="11" style="151" customWidth="1"/>
    <col min="17" max="256" width="16" style="151"/>
    <col min="257" max="257" width="9" style="151" customWidth="1"/>
    <col min="258" max="258" width="12.7109375" style="151" customWidth="1"/>
    <col min="259" max="259" width="6.28515625" style="151" customWidth="1"/>
    <col min="260" max="260" width="5.7109375" style="151" customWidth="1"/>
    <col min="261" max="261" width="5.5703125" style="151" customWidth="1"/>
    <col min="262" max="262" width="3.7109375" style="151" customWidth="1"/>
    <col min="263" max="263" width="23.5703125" style="151" customWidth="1"/>
    <col min="264" max="264" width="9" style="151" customWidth="1"/>
    <col min="265" max="265" width="10.42578125" style="151" customWidth="1"/>
    <col min="266" max="266" width="6.7109375" style="151" customWidth="1"/>
    <col min="267" max="267" width="5.5703125" style="151" customWidth="1"/>
    <col min="268" max="268" width="4" style="151" customWidth="1"/>
    <col min="269" max="269" width="3.85546875" style="151" customWidth="1"/>
    <col min="270" max="270" width="8.7109375" style="151" customWidth="1"/>
    <col min="271" max="271" width="10.5703125" style="151" customWidth="1"/>
    <col min="272" max="272" width="11" style="151" customWidth="1"/>
    <col min="273" max="512" width="16" style="151"/>
    <col min="513" max="513" width="9" style="151" customWidth="1"/>
    <col min="514" max="514" width="12.7109375" style="151" customWidth="1"/>
    <col min="515" max="515" width="6.28515625" style="151" customWidth="1"/>
    <col min="516" max="516" width="5.7109375" style="151" customWidth="1"/>
    <col min="517" max="517" width="5.5703125" style="151" customWidth="1"/>
    <col min="518" max="518" width="3.7109375" style="151" customWidth="1"/>
    <col min="519" max="519" width="23.5703125" style="151" customWidth="1"/>
    <col min="520" max="520" width="9" style="151" customWidth="1"/>
    <col min="521" max="521" width="10.42578125" style="151" customWidth="1"/>
    <col min="522" max="522" width="6.7109375" style="151" customWidth="1"/>
    <col min="523" max="523" width="5.5703125" style="151" customWidth="1"/>
    <col min="524" max="524" width="4" style="151" customWidth="1"/>
    <col min="525" max="525" width="3.85546875" style="151" customWidth="1"/>
    <col min="526" max="526" width="8.7109375" style="151" customWidth="1"/>
    <col min="527" max="527" width="10.5703125" style="151" customWidth="1"/>
    <col min="528" max="528" width="11" style="151" customWidth="1"/>
    <col min="529" max="768" width="16" style="151"/>
    <col min="769" max="769" width="9" style="151" customWidth="1"/>
    <col min="770" max="770" width="12.7109375" style="151" customWidth="1"/>
    <col min="771" max="771" width="6.28515625" style="151" customWidth="1"/>
    <col min="772" max="772" width="5.7109375" style="151" customWidth="1"/>
    <col min="773" max="773" width="5.5703125" style="151" customWidth="1"/>
    <col min="774" max="774" width="3.7109375" style="151" customWidth="1"/>
    <col min="775" max="775" width="23.5703125" style="151" customWidth="1"/>
    <col min="776" max="776" width="9" style="151" customWidth="1"/>
    <col min="777" max="777" width="10.42578125" style="151" customWidth="1"/>
    <col min="778" max="778" width="6.7109375" style="151" customWidth="1"/>
    <col min="779" max="779" width="5.5703125" style="151" customWidth="1"/>
    <col min="780" max="780" width="4" style="151" customWidth="1"/>
    <col min="781" max="781" width="3.85546875" style="151" customWidth="1"/>
    <col min="782" max="782" width="8.7109375" style="151" customWidth="1"/>
    <col min="783" max="783" width="10.5703125" style="151" customWidth="1"/>
    <col min="784" max="784" width="11" style="151" customWidth="1"/>
    <col min="785" max="1024" width="16" style="151"/>
    <col min="1025" max="1025" width="9" style="151" customWidth="1"/>
    <col min="1026" max="1026" width="12.7109375" style="151" customWidth="1"/>
    <col min="1027" max="1027" width="6.28515625" style="151" customWidth="1"/>
    <col min="1028" max="1028" width="5.7109375" style="151" customWidth="1"/>
    <col min="1029" max="1029" width="5.5703125" style="151" customWidth="1"/>
    <col min="1030" max="1030" width="3.7109375" style="151" customWidth="1"/>
    <col min="1031" max="1031" width="23.5703125" style="151" customWidth="1"/>
    <col min="1032" max="1032" width="9" style="151" customWidth="1"/>
    <col min="1033" max="1033" width="10.42578125" style="151" customWidth="1"/>
    <col min="1034" max="1034" width="6.7109375" style="151" customWidth="1"/>
    <col min="1035" max="1035" width="5.5703125" style="151" customWidth="1"/>
    <col min="1036" max="1036" width="4" style="151" customWidth="1"/>
    <col min="1037" max="1037" width="3.85546875" style="151" customWidth="1"/>
    <col min="1038" max="1038" width="8.7109375" style="151" customWidth="1"/>
    <col min="1039" max="1039" width="10.5703125" style="151" customWidth="1"/>
    <col min="1040" max="1040" width="11" style="151" customWidth="1"/>
    <col min="1041" max="1280" width="16" style="151"/>
    <col min="1281" max="1281" width="9" style="151" customWidth="1"/>
    <col min="1282" max="1282" width="12.7109375" style="151" customWidth="1"/>
    <col min="1283" max="1283" width="6.28515625" style="151" customWidth="1"/>
    <col min="1284" max="1284" width="5.7109375" style="151" customWidth="1"/>
    <col min="1285" max="1285" width="5.5703125" style="151" customWidth="1"/>
    <col min="1286" max="1286" width="3.7109375" style="151" customWidth="1"/>
    <col min="1287" max="1287" width="23.5703125" style="151" customWidth="1"/>
    <col min="1288" max="1288" width="9" style="151" customWidth="1"/>
    <col min="1289" max="1289" width="10.42578125" style="151" customWidth="1"/>
    <col min="1290" max="1290" width="6.7109375" style="151" customWidth="1"/>
    <col min="1291" max="1291" width="5.5703125" style="151" customWidth="1"/>
    <col min="1292" max="1292" width="4" style="151" customWidth="1"/>
    <col min="1293" max="1293" width="3.85546875" style="151" customWidth="1"/>
    <col min="1294" max="1294" width="8.7109375" style="151" customWidth="1"/>
    <col min="1295" max="1295" width="10.5703125" style="151" customWidth="1"/>
    <col min="1296" max="1296" width="11" style="151" customWidth="1"/>
    <col min="1297" max="1536" width="16" style="151"/>
    <col min="1537" max="1537" width="9" style="151" customWidth="1"/>
    <col min="1538" max="1538" width="12.7109375" style="151" customWidth="1"/>
    <col min="1539" max="1539" width="6.28515625" style="151" customWidth="1"/>
    <col min="1540" max="1540" width="5.7109375" style="151" customWidth="1"/>
    <col min="1541" max="1541" width="5.5703125" style="151" customWidth="1"/>
    <col min="1542" max="1542" width="3.7109375" style="151" customWidth="1"/>
    <col min="1543" max="1543" width="23.5703125" style="151" customWidth="1"/>
    <col min="1544" max="1544" width="9" style="151" customWidth="1"/>
    <col min="1545" max="1545" width="10.42578125" style="151" customWidth="1"/>
    <col min="1546" max="1546" width="6.7109375" style="151" customWidth="1"/>
    <col min="1547" max="1547" width="5.5703125" style="151" customWidth="1"/>
    <col min="1548" max="1548" width="4" style="151" customWidth="1"/>
    <col min="1549" max="1549" width="3.85546875" style="151" customWidth="1"/>
    <col min="1550" max="1550" width="8.7109375" style="151" customWidth="1"/>
    <col min="1551" max="1551" width="10.5703125" style="151" customWidth="1"/>
    <col min="1552" max="1552" width="11" style="151" customWidth="1"/>
    <col min="1553" max="1792" width="16" style="151"/>
    <col min="1793" max="1793" width="9" style="151" customWidth="1"/>
    <col min="1794" max="1794" width="12.7109375" style="151" customWidth="1"/>
    <col min="1795" max="1795" width="6.28515625" style="151" customWidth="1"/>
    <col min="1796" max="1796" width="5.7109375" style="151" customWidth="1"/>
    <col min="1797" max="1797" width="5.5703125" style="151" customWidth="1"/>
    <col min="1798" max="1798" width="3.7109375" style="151" customWidth="1"/>
    <col min="1799" max="1799" width="23.5703125" style="151" customWidth="1"/>
    <col min="1800" max="1800" width="9" style="151" customWidth="1"/>
    <col min="1801" max="1801" width="10.42578125" style="151" customWidth="1"/>
    <col min="1802" max="1802" width="6.7109375" style="151" customWidth="1"/>
    <col min="1803" max="1803" width="5.5703125" style="151" customWidth="1"/>
    <col min="1804" max="1804" width="4" style="151" customWidth="1"/>
    <col min="1805" max="1805" width="3.85546875" style="151" customWidth="1"/>
    <col min="1806" max="1806" width="8.7109375" style="151" customWidth="1"/>
    <col min="1807" max="1807" width="10.5703125" style="151" customWidth="1"/>
    <col min="1808" max="1808" width="11" style="151" customWidth="1"/>
    <col min="1809" max="2048" width="16" style="151"/>
    <col min="2049" max="2049" width="9" style="151" customWidth="1"/>
    <col min="2050" max="2050" width="12.7109375" style="151" customWidth="1"/>
    <col min="2051" max="2051" width="6.28515625" style="151" customWidth="1"/>
    <col min="2052" max="2052" width="5.7109375" style="151" customWidth="1"/>
    <col min="2053" max="2053" width="5.5703125" style="151" customWidth="1"/>
    <col min="2054" max="2054" width="3.7109375" style="151" customWidth="1"/>
    <col min="2055" max="2055" width="23.5703125" style="151" customWidth="1"/>
    <col min="2056" max="2056" width="9" style="151" customWidth="1"/>
    <col min="2057" max="2057" width="10.42578125" style="151" customWidth="1"/>
    <col min="2058" max="2058" width="6.7109375" style="151" customWidth="1"/>
    <col min="2059" max="2059" width="5.5703125" style="151" customWidth="1"/>
    <col min="2060" max="2060" width="4" style="151" customWidth="1"/>
    <col min="2061" max="2061" width="3.85546875" style="151" customWidth="1"/>
    <col min="2062" max="2062" width="8.7109375" style="151" customWidth="1"/>
    <col min="2063" max="2063" width="10.5703125" style="151" customWidth="1"/>
    <col min="2064" max="2064" width="11" style="151" customWidth="1"/>
    <col min="2065" max="2304" width="16" style="151"/>
    <col min="2305" max="2305" width="9" style="151" customWidth="1"/>
    <col min="2306" max="2306" width="12.7109375" style="151" customWidth="1"/>
    <col min="2307" max="2307" width="6.28515625" style="151" customWidth="1"/>
    <col min="2308" max="2308" width="5.7109375" style="151" customWidth="1"/>
    <col min="2309" max="2309" width="5.5703125" style="151" customWidth="1"/>
    <col min="2310" max="2310" width="3.7109375" style="151" customWidth="1"/>
    <col min="2311" max="2311" width="23.5703125" style="151" customWidth="1"/>
    <col min="2312" max="2312" width="9" style="151" customWidth="1"/>
    <col min="2313" max="2313" width="10.42578125" style="151" customWidth="1"/>
    <col min="2314" max="2314" width="6.7109375" style="151" customWidth="1"/>
    <col min="2315" max="2315" width="5.5703125" style="151" customWidth="1"/>
    <col min="2316" max="2316" width="4" style="151" customWidth="1"/>
    <col min="2317" max="2317" width="3.85546875" style="151" customWidth="1"/>
    <col min="2318" max="2318" width="8.7109375" style="151" customWidth="1"/>
    <col min="2319" max="2319" width="10.5703125" style="151" customWidth="1"/>
    <col min="2320" max="2320" width="11" style="151" customWidth="1"/>
    <col min="2321" max="2560" width="16" style="151"/>
    <col min="2561" max="2561" width="9" style="151" customWidth="1"/>
    <col min="2562" max="2562" width="12.7109375" style="151" customWidth="1"/>
    <col min="2563" max="2563" width="6.28515625" style="151" customWidth="1"/>
    <col min="2564" max="2564" width="5.7109375" style="151" customWidth="1"/>
    <col min="2565" max="2565" width="5.5703125" style="151" customWidth="1"/>
    <col min="2566" max="2566" width="3.7109375" style="151" customWidth="1"/>
    <col min="2567" max="2567" width="23.5703125" style="151" customWidth="1"/>
    <col min="2568" max="2568" width="9" style="151" customWidth="1"/>
    <col min="2569" max="2569" width="10.42578125" style="151" customWidth="1"/>
    <col min="2570" max="2570" width="6.7109375" style="151" customWidth="1"/>
    <col min="2571" max="2571" width="5.5703125" style="151" customWidth="1"/>
    <col min="2572" max="2572" width="4" style="151" customWidth="1"/>
    <col min="2573" max="2573" width="3.85546875" style="151" customWidth="1"/>
    <col min="2574" max="2574" width="8.7109375" style="151" customWidth="1"/>
    <col min="2575" max="2575" width="10.5703125" style="151" customWidth="1"/>
    <col min="2576" max="2576" width="11" style="151" customWidth="1"/>
    <col min="2577" max="2816" width="16" style="151"/>
    <col min="2817" max="2817" width="9" style="151" customWidth="1"/>
    <col min="2818" max="2818" width="12.7109375" style="151" customWidth="1"/>
    <col min="2819" max="2819" width="6.28515625" style="151" customWidth="1"/>
    <col min="2820" max="2820" width="5.7109375" style="151" customWidth="1"/>
    <col min="2821" max="2821" width="5.5703125" style="151" customWidth="1"/>
    <col min="2822" max="2822" width="3.7109375" style="151" customWidth="1"/>
    <col min="2823" max="2823" width="23.5703125" style="151" customWidth="1"/>
    <col min="2824" max="2824" width="9" style="151" customWidth="1"/>
    <col min="2825" max="2825" width="10.42578125" style="151" customWidth="1"/>
    <col min="2826" max="2826" width="6.7109375" style="151" customWidth="1"/>
    <col min="2827" max="2827" width="5.5703125" style="151" customWidth="1"/>
    <col min="2828" max="2828" width="4" style="151" customWidth="1"/>
    <col min="2829" max="2829" width="3.85546875" style="151" customWidth="1"/>
    <col min="2830" max="2830" width="8.7109375" style="151" customWidth="1"/>
    <col min="2831" max="2831" width="10.5703125" style="151" customWidth="1"/>
    <col min="2832" max="2832" width="11" style="151" customWidth="1"/>
    <col min="2833" max="3072" width="16" style="151"/>
    <col min="3073" max="3073" width="9" style="151" customWidth="1"/>
    <col min="3074" max="3074" width="12.7109375" style="151" customWidth="1"/>
    <col min="3075" max="3075" width="6.28515625" style="151" customWidth="1"/>
    <col min="3076" max="3076" width="5.7109375" style="151" customWidth="1"/>
    <col min="3077" max="3077" width="5.5703125" style="151" customWidth="1"/>
    <col min="3078" max="3078" width="3.7109375" style="151" customWidth="1"/>
    <col min="3079" max="3079" width="23.5703125" style="151" customWidth="1"/>
    <col min="3080" max="3080" width="9" style="151" customWidth="1"/>
    <col min="3081" max="3081" width="10.42578125" style="151" customWidth="1"/>
    <col min="3082" max="3082" width="6.7109375" style="151" customWidth="1"/>
    <col min="3083" max="3083" width="5.5703125" style="151" customWidth="1"/>
    <col min="3084" max="3084" width="4" style="151" customWidth="1"/>
    <col min="3085" max="3085" width="3.85546875" style="151" customWidth="1"/>
    <col min="3086" max="3086" width="8.7109375" style="151" customWidth="1"/>
    <col min="3087" max="3087" width="10.5703125" style="151" customWidth="1"/>
    <col min="3088" max="3088" width="11" style="151" customWidth="1"/>
    <col min="3089" max="3328" width="16" style="151"/>
    <col min="3329" max="3329" width="9" style="151" customWidth="1"/>
    <col min="3330" max="3330" width="12.7109375" style="151" customWidth="1"/>
    <col min="3331" max="3331" width="6.28515625" style="151" customWidth="1"/>
    <col min="3332" max="3332" width="5.7109375" style="151" customWidth="1"/>
    <col min="3333" max="3333" width="5.5703125" style="151" customWidth="1"/>
    <col min="3334" max="3334" width="3.7109375" style="151" customWidth="1"/>
    <col min="3335" max="3335" width="23.5703125" style="151" customWidth="1"/>
    <col min="3336" max="3336" width="9" style="151" customWidth="1"/>
    <col min="3337" max="3337" width="10.42578125" style="151" customWidth="1"/>
    <col min="3338" max="3338" width="6.7109375" style="151" customWidth="1"/>
    <col min="3339" max="3339" width="5.5703125" style="151" customWidth="1"/>
    <col min="3340" max="3340" width="4" style="151" customWidth="1"/>
    <col min="3341" max="3341" width="3.85546875" style="151" customWidth="1"/>
    <col min="3342" max="3342" width="8.7109375" style="151" customWidth="1"/>
    <col min="3343" max="3343" width="10.5703125" style="151" customWidth="1"/>
    <col min="3344" max="3344" width="11" style="151" customWidth="1"/>
    <col min="3345" max="3584" width="16" style="151"/>
    <col min="3585" max="3585" width="9" style="151" customWidth="1"/>
    <col min="3586" max="3586" width="12.7109375" style="151" customWidth="1"/>
    <col min="3587" max="3587" width="6.28515625" style="151" customWidth="1"/>
    <col min="3588" max="3588" width="5.7109375" style="151" customWidth="1"/>
    <col min="3589" max="3589" width="5.5703125" style="151" customWidth="1"/>
    <col min="3590" max="3590" width="3.7109375" style="151" customWidth="1"/>
    <col min="3591" max="3591" width="23.5703125" style="151" customWidth="1"/>
    <col min="3592" max="3592" width="9" style="151" customWidth="1"/>
    <col min="3593" max="3593" width="10.42578125" style="151" customWidth="1"/>
    <col min="3594" max="3594" width="6.7109375" style="151" customWidth="1"/>
    <col min="3595" max="3595" width="5.5703125" style="151" customWidth="1"/>
    <col min="3596" max="3596" width="4" style="151" customWidth="1"/>
    <col min="3597" max="3597" width="3.85546875" style="151" customWidth="1"/>
    <col min="3598" max="3598" width="8.7109375" style="151" customWidth="1"/>
    <col min="3599" max="3599" width="10.5703125" style="151" customWidth="1"/>
    <col min="3600" max="3600" width="11" style="151" customWidth="1"/>
    <col min="3601" max="3840" width="16" style="151"/>
    <col min="3841" max="3841" width="9" style="151" customWidth="1"/>
    <col min="3842" max="3842" width="12.7109375" style="151" customWidth="1"/>
    <col min="3843" max="3843" width="6.28515625" style="151" customWidth="1"/>
    <col min="3844" max="3844" width="5.7109375" style="151" customWidth="1"/>
    <col min="3845" max="3845" width="5.5703125" style="151" customWidth="1"/>
    <col min="3846" max="3846" width="3.7109375" style="151" customWidth="1"/>
    <col min="3847" max="3847" width="23.5703125" style="151" customWidth="1"/>
    <col min="3848" max="3848" width="9" style="151" customWidth="1"/>
    <col min="3849" max="3849" width="10.42578125" style="151" customWidth="1"/>
    <col min="3850" max="3850" width="6.7109375" style="151" customWidth="1"/>
    <col min="3851" max="3851" width="5.5703125" style="151" customWidth="1"/>
    <col min="3852" max="3852" width="4" style="151" customWidth="1"/>
    <col min="3853" max="3853" width="3.85546875" style="151" customWidth="1"/>
    <col min="3854" max="3854" width="8.7109375" style="151" customWidth="1"/>
    <col min="3855" max="3855" width="10.5703125" style="151" customWidth="1"/>
    <col min="3856" max="3856" width="11" style="151" customWidth="1"/>
    <col min="3857" max="4096" width="16" style="151"/>
    <col min="4097" max="4097" width="9" style="151" customWidth="1"/>
    <col min="4098" max="4098" width="12.7109375" style="151" customWidth="1"/>
    <col min="4099" max="4099" width="6.28515625" style="151" customWidth="1"/>
    <col min="4100" max="4100" width="5.7109375" style="151" customWidth="1"/>
    <col min="4101" max="4101" width="5.5703125" style="151" customWidth="1"/>
    <col min="4102" max="4102" width="3.7109375" style="151" customWidth="1"/>
    <col min="4103" max="4103" width="23.5703125" style="151" customWidth="1"/>
    <col min="4104" max="4104" width="9" style="151" customWidth="1"/>
    <col min="4105" max="4105" width="10.42578125" style="151" customWidth="1"/>
    <col min="4106" max="4106" width="6.7109375" style="151" customWidth="1"/>
    <col min="4107" max="4107" width="5.5703125" style="151" customWidth="1"/>
    <col min="4108" max="4108" width="4" style="151" customWidth="1"/>
    <col min="4109" max="4109" width="3.85546875" style="151" customWidth="1"/>
    <col min="4110" max="4110" width="8.7109375" style="151" customWidth="1"/>
    <col min="4111" max="4111" width="10.5703125" style="151" customWidth="1"/>
    <col min="4112" max="4112" width="11" style="151" customWidth="1"/>
    <col min="4113" max="4352" width="16" style="151"/>
    <col min="4353" max="4353" width="9" style="151" customWidth="1"/>
    <col min="4354" max="4354" width="12.7109375" style="151" customWidth="1"/>
    <col min="4355" max="4355" width="6.28515625" style="151" customWidth="1"/>
    <col min="4356" max="4356" width="5.7109375" style="151" customWidth="1"/>
    <col min="4357" max="4357" width="5.5703125" style="151" customWidth="1"/>
    <col min="4358" max="4358" width="3.7109375" style="151" customWidth="1"/>
    <col min="4359" max="4359" width="23.5703125" style="151" customWidth="1"/>
    <col min="4360" max="4360" width="9" style="151" customWidth="1"/>
    <col min="4361" max="4361" width="10.42578125" style="151" customWidth="1"/>
    <col min="4362" max="4362" width="6.7109375" style="151" customWidth="1"/>
    <col min="4363" max="4363" width="5.5703125" style="151" customWidth="1"/>
    <col min="4364" max="4364" width="4" style="151" customWidth="1"/>
    <col min="4365" max="4365" width="3.85546875" style="151" customWidth="1"/>
    <col min="4366" max="4366" width="8.7109375" style="151" customWidth="1"/>
    <col min="4367" max="4367" width="10.5703125" style="151" customWidth="1"/>
    <col min="4368" max="4368" width="11" style="151" customWidth="1"/>
    <col min="4369" max="4608" width="16" style="151"/>
    <col min="4609" max="4609" width="9" style="151" customWidth="1"/>
    <col min="4610" max="4610" width="12.7109375" style="151" customWidth="1"/>
    <col min="4611" max="4611" width="6.28515625" style="151" customWidth="1"/>
    <col min="4612" max="4612" width="5.7109375" style="151" customWidth="1"/>
    <col min="4613" max="4613" width="5.5703125" style="151" customWidth="1"/>
    <col min="4614" max="4614" width="3.7109375" style="151" customWidth="1"/>
    <col min="4615" max="4615" width="23.5703125" style="151" customWidth="1"/>
    <col min="4616" max="4616" width="9" style="151" customWidth="1"/>
    <col min="4617" max="4617" width="10.42578125" style="151" customWidth="1"/>
    <col min="4618" max="4618" width="6.7109375" style="151" customWidth="1"/>
    <col min="4619" max="4619" width="5.5703125" style="151" customWidth="1"/>
    <col min="4620" max="4620" width="4" style="151" customWidth="1"/>
    <col min="4621" max="4621" width="3.85546875" style="151" customWidth="1"/>
    <col min="4622" max="4622" width="8.7109375" style="151" customWidth="1"/>
    <col min="4623" max="4623" width="10.5703125" style="151" customWidth="1"/>
    <col min="4624" max="4624" width="11" style="151" customWidth="1"/>
    <col min="4625" max="4864" width="16" style="151"/>
    <col min="4865" max="4865" width="9" style="151" customWidth="1"/>
    <col min="4866" max="4866" width="12.7109375" style="151" customWidth="1"/>
    <col min="4867" max="4867" width="6.28515625" style="151" customWidth="1"/>
    <col min="4868" max="4868" width="5.7109375" style="151" customWidth="1"/>
    <col min="4869" max="4869" width="5.5703125" style="151" customWidth="1"/>
    <col min="4870" max="4870" width="3.7109375" style="151" customWidth="1"/>
    <col min="4871" max="4871" width="23.5703125" style="151" customWidth="1"/>
    <col min="4872" max="4872" width="9" style="151" customWidth="1"/>
    <col min="4873" max="4873" width="10.42578125" style="151" customWidth="1"/>
    <col min="4874" max="4874" width="6.7109375" style="151" customWidth="1"/>
    <col min="4875" max="4875" width="5.5703125" style="151" customWidth="1"/>
    <col min="4876" max="4876" width="4" style="151" customWidth="1"/>
    <col min="4877" max="4877" width="3.85546875" style="151" customWidth="1"/>
    <col min="4878" max="4878" width="8.7109375" style="151" customWidth="1"/>
    <col min="4879" max="4879" width="10.5703125" style="151" customWidth="1"/>
    <col min="4880" max="4880" width="11" style="151" customWidth="1"/>
    <col min="4881" max="5120" width="16" style="151"/>
    <col min="5121" max="5121" width="9" style="151" customWidth="1"/>
    <col min="5122" max="5122" width="12.7109375" style="151" customWidth="1"/>
    <col min="5123" max="5123" width="6.28515625" style="151" customWidth="1"/>
    <col min="5124" max="5124" width="5.7109375" style="151" customWidth="1"/>
    <col min="5125" max="5125" width="5.5703125" style="151" customWidth="1"/>
    <col min="5126" max="5126" width="3.7109375" style="151" customWidth="1"/>
    <col min="5127" max="5127" width="23.5703125" style="151" customWidth="1"/>
    <col min="5128" max="5128" width="9" style="151" customWidth="1"/>
    <col min="5129" max="5129" width="10.42578125" style="151" customWidth="1"/>
    <col min="5130" max="5130" width="6.7109375" style="151" customWidth="1"/>
    <col min="5131" max="5131" width="5.5703125" style="151" customWidth="1"/>
    <col min="5132" max="5132" width="4" style="151" customWidth="1"/>
    <col min="5133" max="5133" width="3.85546875" style="151" customWidth="1"/>
    <col min="5134" max="5134" width="8.7109375" style="151" customWidth="1"/>
    <col min="5135" max="5135" width="10.5703125" style="151" customWidth="1"/>
    <col min="5136" max="5136" width="11" style="151" customWidth="1"/>
    <col min="5137" max="5376" width="16" style="151"/>
    <col min="5377" max="5377" width="9" style="151" customWidth="1"/>
    <col min="5378" max="5378" width="12.7109375" style="151" customWidth="1"/>
    <col min="5379" max="5379" width="6.28515625" style="151" customWidth="1"/>
    <col min="5380" max="5380" width="5.7109375" style="151" customWidth="1"/>
    <col min="5381" max="5381" width="5.5703125" style="151" customWidth="1"/>
    <col min="5382" max="5382" width="3.7109375" style="151" customWidth="1"/>
    <col min="5383" max="5383" width="23.5703125" style="151" customWidth="1"/>
    <col min="5384" max="5384" width="9" style="151" customWidth="1"/>
    <col min="5385" max="5385" width="10.42578125" style="151" customWidth="1"/>
    <col min="5386" max="5386" width="6.7109375" style="151" customWidth="1"/>
    <col min="5387" max="5387" width="5.5703125" style="151" customWidth="1"/>
    <col min="5388" max="5388" width="4" style="151" customWidth="1"/>
    <col min="5389" max="5389" width="3.85546875" style="151" customWidth="1"/>
    <col min="5390" max="5390" width="8.7109375" style="151" customWidth="1"/>
    <col min="5391" max="5391" width="10.5703125" style="151" customWidth="1"/>
    <col min="5392" max="5392" width="11" style="151" customWidth="1"/>
    <col min="5393" max="5632" width="16" style="151"/>
    <col min="5633" max="5633" width="9" style="151" customWidth="1"/>
    <col min="5634" max="5634" width="12.7109375" style="151" customWidth="1"/>
    <col min="5635" max="5635" width="6.28515625" style="151" customWidth="1"/>
    <col min="5636" max="5636" width="5.7109375" style="151" customWidth="1"/>
    <col min="5637" max="5637" width="5.5703125" style="151" customWidth="1"/>
    <col min="5638" max="5638" width="3.7109375" style="151" customWidth="1"/>
    <col min="5639" max="5639" width="23.5703125" style="151" customWidth="1"/>
    <col min="5640" max="5640" width="9" style="151" customWidth="1"/>
    <col min="5641" max="5641" width="10.42578125" style="151" customWidth="1"/>
    <col min="5642" max="5642" width="6.7109375" style="151" customWidth="1"/>
    <col min="5643" max="5643" width="5.5703125" style="151" customWidth="1"/>
    <col min="5644" max="5644" width="4" style="151" customWidth="1"/>
    <col min="5645" max="5645" width="3.85546875" style="151" customWidth="1"/>
    <col min="5646" max="5646" width="8.7109375" style="151" customWidth="1"/>
    <col min="5647" max="5647" width="10.5703125" style="151" customWidth="1"/>
    <col min="5648" max="5648" width="11" style="151" customWidth="1"/>
    <col min="5649" max="5888" width="16" style="151"/>
    <col min="5889" max="5889" width="9" style="151" customWidth="1"/>
    <col min="5890" max="5890" width="12.7109375" style="151" customWidth="1"/>
    <col min="5891" max="5891" width="6.28515625" style="151" customWidth="1"/>
    <col min="5892" max="5892" width="5.7109375" style="151" customWidth="1"/>
    <col min="5893" max="5893" width="5.5703125" style="151" customWidth="1"/>
    <col min="5894" max="5894" width="3.7109375" style="151" customWidth="1"/>
    <col min="5895" max="5895" width="23.5703125" style="151" customWidth="1"/>
    <col min="5896" max="5896" width="9" style="151" customWidth="1"/>
    <col min="5897" max="5897" width="10.42578125" style="151" customWidth="1"/>
    <col min="5898" max="5898" width="6.7109375" style="151" customWidth="1"/>
    <col min="5899" max="5899" width="5.5703125" style="151" customWidth="1"/>
    <col min="5900" max="5900" width="4" style="151" customWidth="1"/>
    <col min="5901" max="5901" width="3.85546875" style="151" customWidth="1"/>
    <col min="5902" max="5902" width="8.7109375" style="151" customWidth="1"/>
    <col min="5903" max="5903" width="10.5703125" style="151" customWidth="1"/>
    <col min="5904" max="5904" width="11" style="151" customWidth="1"/>
    <col min="5905" max="6144" width="16" style="151"/>
    <col min="6145" max="6145" width="9" style="151" customWidth="1"/>
    <col min="6146" max="6146" width="12.7109375" style="151" customWidth="1"/>
    <col min="6147" max="6147" width="6.28515625" style="151" customWidth="1"/>
    <col min="6148" max="6148" width="5.7109375" style="151" customWidth="1"/>
    <col min="6149" max="6149" width="5.5703125" style="151" customWidth="1"/>
    <col min="6150" max="6150" width="3.7109375" style="151" customWidth="1"/>
    <col min="6151" max="6151" width="23.5703125" style="151" customWidth="1"/>
    <col min="6152" max="6152" width="9" style="151" customWidth="1"/>
    <col min="6153" max="6153" width="10.42578125" style="151" customWidth="1"/>
    <col min="6154" max="6154" width="6.7109375" style="151" customWidth="1"/>
    <col min="6155" max="6155" width="5.5703125" style="151" customWidth="1"/>
    <col min="6156" max="6156" width="4" style="151" customWidth="1"/>
    <col min="6157" max="6157" width="3.85546875" style="151" customWidth="1"/>
    <col min="6158" max="6158" width="8.7109375" style="151" customWidth="1"/>
    <col min="6159" max="6159" width="10.5703125" style="151" customWidth="1"/>
    <col min="6160" max="6160" width="11" style="151" customWidth="1"/>
    <col min="6161" max="6400" width="16" style="151"/>
    <col min="6401" max="6401" width="9" style="151" customWidth="1"/>
    <col min="6402" max="6402" width="12.7109375" style="151" customWidth="1"/>
    <col min="6403" max="6403" width="6.28515625" style="151" customWidth="1"/>
    <col min="6404" max="6404" width="5.7109375" style="151" customWidth="1"/>
    <col min="6405" max="6405" width="5.5703125" style="151" customWidth="1"/>
    <col min="6406" max="6406" width="3.7109375" style="151" customWidth="1"/>
    <col min="6407" max="6407" width="23.5703125" style="151" customWidth="1"/>
    <col min="6408" max="6408" width="9" style="151" customWidth="1"/>
    <col min="6409" max="6409" width="10.42578125" style="151" customWidth="1"/>
    <col min="6410" max="6410" width="6.7109375" style="151" customWidth="1"/>
    <col min="6411" max="6411" width="5.5703125" style="151" customWidth="1"/>
    <col min="6412" max="6412" width="4" style="151" customWidth="1"/>
    <col min="6413" max="6413" width="3.85546875" style="151" customWidth="1"/>
    <col min="6414" max="6414" width="8.7109375" style="151" customWidth="1"/>
    <col min="6415" max="6415" width="10.5703125" style="151" customWidth="1"/>
    <col min="6416" max="6416" width="11" style="151" customWidth="1"/>
    <col min="6417" max="6656" width="16" style="151"/>
    <col min="6657" max="6657" width="9" style="151" customWidth="1"/>
    <col min="6658" max="6658" width="12.7109375" style="151" customWidth="1"/>
    <col min="6659" max="6659" width="6.28515625" style="151" customWidth="1"/>
    <col min="6660" max="6660" width="5.7109375" style="151" customWidth="1"/>
    <col min="6661" max="6661" width="5.5703125" style="151" customWidth="1"/>
    <col min="6662" max="6662" width="3.7109375" style="151" customWidth="1"/>
    <col min="6663" max="6663" width="23.5703125" style="151" customWidth="1"/>
    <col min="6664" max="6664" width="9" style="151" customWidth="1"/>
    <col min="6665" max="6665" width="10.42578125" style="151" customWidth="1"/>
    <col min="6666" max="6666" width="6.7109375" style="151" customWidth="1"/>
    <col min="6667" max="6667" width="5.5703125" style="151" customWidth="1"/>
    <col min="6668" max="6668" width="4" style="151" customWidth="1"/>
    <col min="6669" max="6669" width="3.85546875" style="151" customWidth="1"/>
    <col min="6670" max="6670" width="8.7109375" style="151" customWidth="1"/>
    <col min="6671" max="6671" width="10.5703125" style="151" customWidth="1"/>
    <col min="6672" max="6672" width="11" style="151" customWidth="1"/>
    <col min="6673" max="6912" width="16" style="151"/>
    <col min="6913" max="6913" width="9" style="151" customWidth="1"/>
    <col min="6914" max="6914" width="12.7109375" style="151" customWidth="1"/>
    <col min="6915" max="6915" width="6.28515625" style="151" customWidth="1"/>
    <col min="6916" max="6916" width="5.7109375" style="151" customWidth="1"/>
    <col min="6917" max="6917" width="5.5703125" style="151" customWidth="1"/>
    <col min="6918" max="6918" width="3.7109375" style="151" customWidth="1"/>
    <col min="6919" max="6919" width="23.5703125" style="151" customWidth="1"/>
    <col min="6920" max="6920" width="9" style="151" customWidth="1"/>
    <col min="6921" max="6921" width="10.42578125" style="151" customWidth="1"/>
    <col min="6922" max="6922" width="6.7109375" style="151" customWidth="1"/>
    <col min="6923" max="6923" width="5.5703125" style="151" customWidth="1"/>
    <col min="6924" max="6924" width="4" style="151" customWidth="1"/>
    <col min="6925" max="6925" width="3.85546875" style="151" customWidth="1"/>
    <col min="6926" max="6926" width="8.7109375" style="151" customWidth="1"/>
    <col min="6927" max="6927" width="10.5703125" style="151" customWidth="1"/>
    <col min="6928" max="6928" width="11" style="151" customWidth="1"/>
    <col min="6929" max="7168" width="16" style="151"/>
    <col min="7169" max="7169" width="9" style="151" customWidth="1"/>
    <col min="7170" max="7170" width="12.7109375" style="151" customWidth="1"/>
    <col min="7171" max="7171" width="6.28515625" style="151" customWidth="1"/>
    <col min="7172" max="7172" width="5.7109375" style="151" customWidth="1"/>
    <col min="7173" max="7173" width="5.5703125" style="151" customWidth="1"/>
    <col min="7174" max="7174" width="3.7109375" style="151" customWidth="1"/>
    <col min="7175" max="7175" width="23.5703125" style="151" customWidth="1"/>
    <col min="7176" max="7176" width="9" style="151" customWidth="1"/>
    <col min="7177" max="7177" width="10.42578125" style="151" customWidth="1"/>
    <col min="7178" max="7178" width="6.7109375" style="151" customWidth="1"/>
    <col min="7179" max="7179" width="5.5703125" style="151" customWidth="1"/>
    <col min="7180" max="7180" width="4" style="151" customWidth="1"/>
    <col min="7181" max="7181" width="3.85546875" style="151" customWidth="1"/>
    <col min="7182" max="7182" width="8.7109375" style="151" customWidth="1"/>
    <col min="7183" max="7183" width="10.5703125" style="151" customWidth="1"/>
    <col min="7184" max="7184" width="11" style="151" customWidth="1"/>
    <col min="7185" max="7424" width="16" style="151"/>
    <col min="7425" max="7425" width="9" style="151" customWidth="1"/>
    <col min="7426" max="7426" width="12.7109375" style="151" customWidth="1"/>
    <col min="7427" max="7427" width="6.28515625" style="151" customWidth="1"/>
    <col min="7428" max="7428" width="5.7109375" style="151" customWidth="1"/>
    <col min="7429" max="7429" width="5.5703125" style="151" customWidth="1"/>
    <col min="7430" max="7430" width="3.7109375" style="151" customWidth="1"/>
    <col min="7431" max="7431" width="23.5703125" style="151" customWidth="1"/>
    <col min="7432" max="7432" width="9" style="151" customWidth="1"/>
    <col min="7433" max="7433" width="10.42578125" style="151" customWidth="1"/>
    <col min="7434" max="7434" width="6.7109375" style="151" customWidth="1"/>
    <col min="7435" max="7435" width="5.5703125" style="151" customWidth="1"/>
    <col min="7436" max="7436" width="4" style="151" customWidth="1"/>
    <col min="7437" max="7437" width="3.85546875" style="151" customWidth="1"/>
    <col min="7438" max="7438" width="8.7109375" style="151" customWidth="1"/>
    <col min="7439" max="7439" width="10.5703125" style="151" customWidth="1"/>
    <col min="7440" max="7440" width="11" style="151" customWidth="1"/>
    <col min="7441" max="7680" width="16" style="151"/>
    <col min="7681" max="7681" width="9" style="151" customWidth="1"/>
    <col min="7682" max="7682" width="12.7109375" style="151" customWidth="1"/>
    <col min="7683" max="7683" width="6.28515625" style="151" customWidth="1"/>
    <col min="7684" max="7684" width="5.7109375" style="151" customWidth="1"/>
    <col min="7685" max="7685" width="5.5703125" style="151" customWidth="1"/>
    <col min="7686" max="7686" width="3.7109375" style="151" customWidth="1"/>
    <col min="7687" max="7687" width="23.5703125" style="151" customWidth="1"/>
    <col min="7688" max="7688" width="9" style="151" customWidth="1"/>
    <col min="7689" max="7689" width="10.42578125" style="151" customWidth="1"/>
    <col min="7690" max="7690" width="6.7109375" style="151" customWidth="1"/>
    <col min="7691" max="7691" width="5.5703125" style="151" customWidth="1"/>
    <col min="7692" max="7692" width="4" style="151" customWidth="1"/>
    <col min="7693" max="7693" width="3.85546875" style="151" customWidth="1"/>
    <col min="7694" max="7694" width="8.7109375" style="151" customWidth="1"/>
    <col min="7695" max="7695" width="10.5703125" style="151" customWidth="1"/>
    <col min="7696" max="7696" width="11" style="151" customWidth="1"/>
    <col min="7697" max="7936" width="16" style="151"/>
    <col min="7937" max="7937" width="9" style="151" customWidth="1"/>
    <col min="7938" max="7938" width="12.7109375" style="151" customWidth="1"/>
    <col min="7939" max="7939" width="6.28515625" style="151" customWidth="1"/>
    <col min="7940" max="7940" width="5.7109375" style="151" customWidth="1"/>
    <col min="7941" max="7941" width="5.5703125" style="151" customWidth="1"/>
    <col min="7942" max="7942" width="3.7109375" style="151" customWidth="1"/>
    <col min="7943" max="7943" width="23.5703125" style="151" customWidth="1"/>
    <col min="7944" max="7944" width="9" style="151" customWidth="1"/>
    <col min="7945" max="7945" width="10.42578125" style="151" customWidth="1"/>
    <col min="7946" max="7946" width="6.7109375" style="151" customWidth="1"/>
    <col min="7947" max="7947" width="5.5703125" style="151" customWidth="1"/>
    <col min="7948" max="7948" width="4" style="151" customWidth="1"/>
    <col min="7949" max="7949" width="3.85546875" style="151" customWidth="1"/>
    <col min="7950" max="7950" width="8.7109375" style="151" customWidth="1"/>
    <col min="7951" max="7951" width="10.5703125" style="151" customWidth="1"/>
    <col min="7952" max="7952" width="11" style="151" customWidth="1"/>
    <col min="7953" max="8192" width="16" style="151"/>
    <col min="8193" max="8193" width="9" style="151" customWidth="1"/>
    <col min="8194" max="8194" width="12.7109375" style="151" customWidth="1"/>
    <col min="8195" max="8195" width="6.28515625" style="151" customWidth="1"/>
    <col min="8196" max="8196" width="5.7109375" style="151" customWidth="1"/>
    <col min="8197" max="8197" width="5.5703125" style="151" customWidth="1"/>
    <col min="8198" max="8198" width="3.7109375" style="151" customWidth="1"/>
    <col min="8199" max="8199" width="23.5703125" style="151" customWidth="1"/>
    <col min="8200" max="8200" width="9" style="151" customWidth="1"/>
    <col min="8201" max="8201" width="10.42578125" style="151" customWidth="1"/>
    <col min="8202" max="8202" width="6.7109375" style="151" customWidth="1"/>
    <col min="8203" max="8203" width="5.5703125" style="151" customWidth="1"/>
    <col min="8204" max="8204" width="4" style="151" customWidth="1"/>
    <col min="8205" max="8205" width="3.85546875" style="151" customWidth="1"/>
    <col min="8206" max="8206" width="8.7109375" style="151" customWidth="1"/>
    <col min="8207" max="8207" width="10.5703125" style="151" customWidth="1"/>
    <col min="8208" max="8208" width="11" style="151" customWidth="1"/>
    <col min="8209" max="8448" width="16" style="151"/>
    <col min="8449" max="8449" width="9" style="151" customWidth="1"/>
    <col min="8450" max="8450" width="12.7109375" style="151" customWidth="1"/>
    <col min="8451" max="8451" width="6.28515625" style="151" customWidth="1"/>
    <col min="8452" max="8452" width="5.7109375" style="151" customWidth="1"/>
    <col min="8453" max="8453" width="5.5703125" style="151" customWidth="1"/>
    <col min="8454" max="8454" width="3.7109375" style="151" customWidth="1"/>
    <col min="8455" max="8455" width="23.5703125" style="151" customWidth="1"/>
    <col min="8456" max="8456" width="9" style="151" customWidth="1"/>
    <col min="8457" max="8457" width="10.42578125" style="151" customWidth="1"/>
    <col min="8458" max="8458" width="6.7109375" style="151" customWidth="1"/>
    <col min="8459" max="8459" width="5.5703125" style="151" customWidth="1"/>
    <col min="8460" max="8460" width="4" style="151" customWidth="1"/>
    <col min="8461" max="8461" width="3.85546875" style="151" customWidth="1"/>
    <col min="8462" max="8462" width="8.7109375" style="151" customWidth="1"/>
    <col min="8463" max="8463" width="10.5703125" style="151" customWidth="1"/>
    <col min="8464" max="8464" width="11" style="151" customWidth="1"/>
    <col min="8465" max="8704" width="16" style="151"/>
    <col min="8705" max="8705" width="9" style="151" customWidth="1"/>
    <col min="8706" max="8706" width="12.7109375" style="151" customWidth="1"/>
    <col min="8707" max="8707" width="6.28515625" style="151" customWidth="1"/>
    <col min="8708" max="8708" width="5.7109375" style="151" customWidth="1"/>
    <col min="8709" max="8709" width="5.5703125" style="151" customWidth="1"/>
    <col min="8710" max="8710" width="3.7109375" style="151" customWidth="1"/>
    <col min="8711" max="8711" width="23.5703125" style="151" customWidth="1"/>
    <col min="8712" max="8712" width="9" style="151" customWidth="1"/>
    <col min="8713" max="8713" width="10.42578125" style="151" customWidth="1"/>
    <col min="8714" max="8714" width="6.7109375" style="151" customWidth="1"/>
    <col min="8715" max="8715" width="5.5703125" style="151" customWidth="1"/>
    <col min="8716" max="8716" width="4" style="151" customWidth="1"/>
    <col min="8717" max="8717" width="3.85546875" style="151" customWidth="1"/>
    <col min="8718" max="8718" width="8.7109375" style="151" customWidth="1"/>
    <col min="8719" max="8719" width="10.5703125" style="151" customWidth="1"/>
    <col min="8720" max="8720" width="11" style="151" customWidth="1"/>
    <col min="8721" max="8960" width="16" style="151"/>
    <col min="8961" max="8961" width="9" style="151" customWidth="1"/>
    <col min="8962" max="8962" width="12.7109375" style="151" customWidth="1"/>
    <col min="8963" max="8963" width="6.28515625" style="151" customWidth="1"/>
    <col min="8964" max="8964" width="5.7109375" style="151" customWidth="1"/>
    <col min="8965" max="8965" width="5.5703125" style="151" customWidth="1"/>
    <col min="8966" max="8966" width="3.7109375" style="151" customWidth="1"/>
    <col min="8967" max="8967" width="23.5703125" style="151" customWidth="1"/>
    <col min="8968" max="8968" width="9" style="151" customWidth="1"/>
    <col min="8969" max="8969" width="10.42578125" style="151" customWidth="1"/>
    <col min="8970" max="8970" width="6.7109375" style="151" customWidth="1"/>
    <col min="8971" max="8971" width="5.5703125" style="151" customWidth="1"/>
    <col min="8972" max="8972" width="4" style="151" customWidth="1"/>
    <col min="8973" max="8973" width="3.85546875" style="151" customWidth="1"/>
    <col min="8974" max="8974" width="8.7109375" style="151" customWidth="1"/>
    <col min="8975" max="8975" width="10.5703125" style="151" customWidth="1"/>
    <col min="8976" max="8976" width="11" style="151" customWidth="1"/>
    <col min="8977" max="9216" width="16" style="151"/>
    <col min="9217" max="9217" width="9" style="151" customWidth="1"/>
    <col min="9218" max="9218" width="12.7109375" style="151" customWidth="1"/>
    <col min="9219" max="9219" width="6.28515625" style="151" customWidth="1"/>
    <col min="9220" max="9220" width="5.7109375" style="151" customWidth="1"/>
    <col min="9221" max="9221" width="5.5703125" style="151" customWidth="1"/>
    <col min="9222" max="9222" width="3.7109375" style="151" customWidth="1"/>
    <col min="9223" max="9223" width="23.5703125" style="151" customWidth="1"/>
    <col min="9224" max="9224" width="9" style="151" customWidth="1"/>
    <col min="9225" max="9225" width="10.42578125" style="151" customWidth="1"/>
    <col min="9226" max="9226" width="6.7109375" style="151" customWidth="1"/>
    <col min="9227" max="9227" width="5.5703125" style="151" customWidth="1"/>
    <col min="9228" max="9228" width="4" style="151" customWidth="1"/>
    <col min="9229" max="9229" width="3.85546875" style="151" customWidth="1"/>
    <col min="9230" max="9230" width="8.7109375" style="151" customWidth="1"/>
    <col min="9231" max="9231" width="10.5703125" style="151" customWidth="1"/>
    <col min="9232" max="9232" width="11" style="151" customWidth="1"/>
    <col min="9233" max="9472" width="16" style="151"/>
    <col min="9473" max="9473" width="9" style="151" customWidth="1"/>
    <col min="9474" max="9474" width="12.7109375" style="151" customWidth="1"/>
    <col min="9475" max="9475" width="6.28515625" style="151" customWidth="1"/>
    <col min="9476" max="9476" width="5.7109375" style="151" customWidth="1"/>
    <col min="9477" max="9477" width="5.5703125" style="151" customWidth="1"/>
    <col min="9478" max="9478" width="3.7109375" style="151" customWidth="1"/>
    <col min="9479" max="9479" width="23.5703125" style="151" customWidth="1"/>
    <col min="9480" max="9480" width="9" style="151" customWidth="1"/>
    <col min="9481" max="9481" width="10.42578125" style="151" customWidth="1"/>
    <col min="9482" max="9482" width="6.7109375" style="151" customWidth="1"/>
    <col min="9483" max="9483" width="5.5703125" style="151" customWidth="1"/>
    <col min="9484" max="9484" width="4" style="151" customWidth="1"/>
    <col min="9485" max="9485" width="3.85546875" style="151" customWidth="1"/>
    <col min="9486" max="9486" width="8.7109375" style="151" customWidth="1"/>
    <col min="9487" max="9487" width="10.5703125" style="151" customWidth="1"/>
    <col min="9488" max="9488" width="11" style="151" customWidth="1"/>
    <col min="9489" max="9728" width="16" style="151"/>
    <col min="9729" max="9729" width="9" style="151" customWidth="1"/>
    <col min="9730" max="9730" width="12.7109375" style="151" customWidth="1"/>
    <col min="9731" max="9731" width="6.28515625" style="151" customWidth="1"/>
    <col min="9732" max="9732" width="5.7109375" style="151" customWidth="1"/>
    <col min="9733" max="9733" width="5.5703125" style="151" customWidth="1"/>
    <col min="9734" max="9734" width="3.7109375" style="151" customWidth="1"/>
    <col min="9735" max="9735" width="23.5703125" style="151" customWidth="1"/>
    <col min="9736" max="9736" width="9" style="151" customWidth="1"/>
    <col min="9737" max="9737" width="10.42578125" style="151" customWidth="1"/>
    <col min="9738" max="9738" width="6.7109375" style="151" customWidth="1"/>
    <col min="9739" max="9739" width="5.5703125" style="151" customWidth="1"/>
    <col min="9740" max="9740" width="4" style="151" customWidth="1"/>
    <col min="9741" max="9741" width="3.85546875" style="151" customWidth="1"/>
    <col min="9742" max="9742" width="8.7109375" style="151" customWidth="1"/>
    <col min="9743" max="9743" width="10.5703125" style="151" customWidth="1"/>
    <col min="9744" max="9744" width="11" style="151" customWidth="1"/>
    <col min="9745" max="9984" width="16" style="151"/>
    <col min="9985" max="9985" width="9" style="151" customWidth="1"/>
    <col min="9986" max="9986" width="12.7109375" style="151" customWidth="1"/>
    <col min="9987" max="9987" width="6.28515625" style="151" customWidth="1"/>
    <col min="9988" max="9988" width="5.7109375" style="151" customWidth="1"/>
    <col min="9989" max="9989" width="5.5703125" style="151" customWidth="1"/>
    <col min="9990" max="9990" width="3.7109375" style="151" customWidth="1"/>
    <col min="9991" max="9991" width="23.5703125" style="151" customWidth="1"/>
    <col min="9992" max="9992" width="9" style="151" customWidth="1"/>
    <col min="9993" max="9993" width="10.42578125" style="151" customWidth="1"/>
    <col min="9994" max="9994" width="6.7109375" style="151" customWidth="1"/>
    <col min="9995" max="9995" width="5.5703125" style="151" customWidth="1"/>
    <col min="9996" max="9996" width="4" style="151" customWidth="1"/>
    <col min="9997" max="9997" width="3.85546875" style="151" customWidth="1"/>
    <col min="9998" max="9998" width="8.7109375" style="151" customWidth="1"/>
    <col min="9999" max="9999" width="10.5703125" style="151" customWidth="1"/>
    <col min="10000" max="10000" width="11" style="151" customWidth="1"/>
    <col min="10001" max="10240" width="16" style="151"/>
    <col min="10241" max="10241" width="9" style="151" customWidth="1"/>
    <col min="10242" max="10242" width="12.7109375" style="151" customWidth="1"/>
    <col min="10243" max="10243" width="6.28515625" style="151" customWidth="1"/>
    <col min="10244" max="10244" width="5.7109375" style="151" customWidth="1"/>
    <col min="10245" max="10245" width="5.5703125" style="151" customWidth="1"/>
    <col min="10246" max="10246" width="3.7109375" style="151" customWidth="1"/>
    <col min="10247" max="10247" width="23.5703125" style="151" customWidth="1"/>
    <col min="10248" max="10248" width="9" style="151" customWidth="1"/>
    <col min="10249" max="10249" width="10.42578125" style="151" customWidth="1"/>
    <col min="10250" max="10250" width="6.7109375" style="151" customWidth="1"/>
    <col min="10251" max="10251" width="5.5703125" style="151" customWidth="1"/>
    <col min="10252" max="10252" width="4" style="151" customWidth="1"/>
    <col min="10253" max="10253" width="3.85546875" style="151" customWidth="1"/>
    <col min="10254" max="10254" width="8.7109375" style="151" customWidth="1"/>
    <col min="10255" max="10255" width="10.5703125" style="151" customWidth="1"/>
    <col min="10256" max="10256" width="11" style="151" customWidth="1"/>
    <col min="10257" max="10496" width="16" style="151"/>
    <col min="10497" max="10497" width="9" style="151" customWidth="1"/>
    <col min="10498" max="10498" width="12.7109375" style="151" customWidth="1"/>
    <col min="10499" max="10499" width="6.28515625" style="151" customWidth="1"/>
    <col min="10500" max="10500" width="5.7109375" style="151" customWidth="1"/>
    <col min="10501" max="10501" width="5.5703125" style="151" customWidth="1"/>
    <col min="10502" max="10502" width="3.7109375" style="151" customWidth="1"/>
    <col min="10503" max="10503" width="23.5703125" style="151" customWidth="1"/>
    <col min="10504" max="10504" width="9" style="151" customWidth="1"/>
    <col min="10505" max="10505" width="10.42578125" style="151" customWidth="1"/>
    <col min="10506" max="10506" width="6.7109375" style="151" customWidth="1"/>
    <col min="10507" max="10507" width="5.5703125" style="151" customWidth="1"/>
    <col min="10508" max="10508" width="4" style="151" customWidth="1"/>
    <col min="10509" max="10509" width="3.85546875" style="151" customWidth="1"/>
    <col min="10510" max="10510" width="8.7109375" style="151" customWidth="1"/>
    <col min="10511" max="10511" width="10.5703125" style="151" customWidth="1"/>
    <col min="10512" max="10512" width="11" style="151" customWidth="1"/>
    <col min="10513" max="10752" width="16" style="151"/>
    <col min="10753" max="10753" width="9" style="151" customWidth="1"/>
    <col min="10754" max="10754" width="12.7109375" style="151" customWidth="1"/>
    <col min="10755" max="10755" width="6.28515625" style="151" customWidth="1"/>
    <col min="10756" max="10756" width="5.7109375" style="151" customWidth="1"/>
    <col min="10757" max="10757" width="5.5703125" style="151" customWidth="1"/>
    <col min="10758" max="10758" width="3.7109375" style="151" customWidth="1"/>
    <col min="10759" max="10759" width="23.5703125" style="151" customWidth="1"/>
    <col min="10760" max="10760" width="9" style="151" customWidth="1"/>
    <col min="10761" max="10761" width="10.42578125" style="151" customWidth="1"/>
    <col min="10762" max="10762" width="6.7109375" style="151" customWidth="1"/>
    <col min="10763" max="10763" width="5.5703125" style="151" customWidth="1"/>
    <col min="10764" max="10764" width="4" style="151" customWidth="1"/>
    <col min="10765" max="10765" width="3.85546875" style="151" customWidth="1"/>
    <col min="10766" max="10766" width="8.7109375" style="151" customWidth="1"/>
    <col min="10767" max="10767" width="10.5703125" style="151" customWidth="1"/>
    <col min="10768" max="10768" width="11" style="151" customWidth="1"/>
    <col min="10769" max="11008" width="16" style="151"/>
    <col min="11009" max="11009" width="9" style="151" customWidth="1"/>
    <col min="11010" max="11010" width="12.7109375" style="151" customWidth="1"/>
    <col min="11011" max="11011" width="6.28515625" style="151" customWidth="1"/>
    <col min="11012" max="11012" width="5.7109375" style="151" customWidth="1"/>
    <col min="11013" max="11013" width="5.5703125" style="151" customWidth="1"/>
    <col min="11014" max="11014" width="3.7109375" style="151" customWidth="1"/>
    <col min="11015" max="11015" width="23.5703125" style="151" customWidth="1"/>
    <col min="11016" max="11016" width="9" style="151" customWidth="1"/>
    <col min="11017" max="11017" width="10.42578125" style="151" customWidth="1"/>
    <col min="11018" max="11018" width="6.7109375" style="151" customWidth="1"/>
    <col min="11019" max="11019" width="5.5703125" style="151" customWidth="1"/>
    <col min="11020" max="11020" width="4" style="151" customWidth="1"/>
    <col min="11021" max="11021" width="3.85546875" style="151" customWidth="1"/>
    <col min="11022" max="11022" width="8.7109375" style="151" customWidth="1"/>
    <col min="11023" max="11023" width="10.5703125" style="151" customWidth="1"/>
    <col min="11024" max="11024" width="11" style="151" customWidth="1"/>
    <col min="11025" max="11264" width="16" style="151"/>
    <col min="11265" max="11265" width="9" style="151" customWidth="1"/>
    <col min="11266" max="11266" width="12.7109375" style="151" customWidth="1"/>
    <col min="11267" max="11267" width="6.28515625" style="151" customWidth="1"/>
    <col min="11268" max="11268" width="5.7109375" style="151" customWidth="1"/>
    <col min="11269" max="11269" width="5.5703125" style="151" customWidth="1"/>
    <col min="11270" max="11270" width="3.7109375" style="151" customWidth="1"/>
    <col min="11271" max="11271" width="23.5703125" style="151" customWidth="1"/>
    <col min="11272" max="11272" width="9" style="151" customWidth="1"/>
    <col min="11273" max="11273" width="10.42578125" style="151" customWidth="1"/>
    <col min="11274" max="11274" width="6.7109375" style="151" customWidth="1"/>
    <col min="11275" max="11275" width="5.5703125" style="151" customWidth="1"/>
    <col min="11276" max="11276" width="4" style="151" customWidth="1"/>
    <col min="11277" max="11277" width="3.85546875" style="151" customWidth="1"/>
    <col min="11278" max="11278" width="8.7109375" style="151" customWidth="1"/>
    <col min="11279" max="11279" width="10.5703125" style="151" customWidth="1"/>
    <col min="11280" max="11280" width="11" style="151" customWidth="1"/>
    <col min="11281" max="11520" width="16" style="151"/>
    <col min="11521" max="11521" width="9" style="151" customWidth="1"/>
    <col min="11522" max="11522" width="12.7109375" style="151" customWidth="1"/>
    <col min="11523" max="11523" width="6.28515625" style="151" customWidth="1"/>
    <col min="11524" max="11524" width="5.7109375" style="151" customWidth="1"/>
    <col min="11525" max="11525" width="5.5703125" style="151" customWidth="1"/>
    <col min="11526" max="11526" width="3.7109375" style="151" customWidth="1"/>
    <col min="11527" max="11527" width="23.5703125" style="151" customWidth="1"/>
    <col min="11528" max="11528" width="9" style="151" customWidth="1"/>
    <col min="11529" max="11529" width="10.42578125" style="151" customWidth="1"/>
    <col min="11530" max="11530" width="6.7109375" style="151" customWidth="1"/>
    <col min="11531" max="11531" width="5.5703125" style="151" customWidth="1"/>
    <col min="11532" max="11532" width="4" style="151" customWidth="1"/>
    <col min="11533" max="11533" width="3.85546875" style="151" customWidth="1"/>
    <col min="11534" max="11534" width="8.7109375" style="151" customWidth="1"/>
    <col min="11535" max="11535" width="10.5703125" style="151" customWidth="1"/>
    <col min="11536" max="11536" width="11" style="151" customWidth="1"/>
    <col min="11537" max="11776" width="16" style="151"/>
    <col min="11777" max="11777" width="9" style="151" customWidth="1"/>
    <col min="11778" max="11778" width="12.7109375" style="151" customWidth="1"/>
    <col min="11779" max="11779" width="6.28515625" style="151" customWidth="1"/>
    <col min="11780" max="11780" width="5.7109375" style="151" customWidth="1"/>
    <col min="11781" max="11781" width="5.5703125" style="151" customWidth="1"/>
    <col min="11782" max="11782" width="3.7109375" style="151" customWidth="1"/>
    <col min="11783" max="11783" width="23.5703125" style="151" customWidth="1"/>
    <col min="11784" max="11784" width="9" style="151" customWidth="1"/>
    <col min="11785" max="11785" width="10.42578125" style="151" customWidth="1"/>
    <col min="11786" max="11786" width="6.7109375" style="151" customWidth="1"/>
    <col min="11787" max="11787" width="5.5703125" style="151" customWidth="1"/>
    <col min="11788" max="11788" width="4" style="151" customWidth="1"/>
    <col min="11789" max="11789" width="3.85546875" style="151" customWidth="1"/>
    <col min="11790" max="11790" width="8.7109375" style="151" customWidth="1"/>
    <col min="11791" max="11791" width="10.5703125" style="151" customWidth="1"/>
    <col min="11792" max="11792" width="11" style="151" customWidth="1"/>
    <col min="11793" max="12032" width="16" style="151"/>
    <col min="12033" max="12033" width="9" style="151" customWidth="1"/>
    <col min="12034" max="12034" width="12.7109375" style="151" customWidth="1"/>
    <col min="12035" max="12035" width="6.28515625" style="151" customWidth="1"/>
    <col min="12036" max="12036" width="5.7109375" style="151" customWidth="1"/>
    <col min="12037" max="12037" width="5.5703125" style="151" customWidth="1"/>
    <col min="12038" max="12038" width="3.7109375" style="151" customWidth="1"/>
    <col min="12039" max="12039" width="23.5703125" style="151" customWidth="1"/>
    <col min="12040" max="12040" width="9" style="151" customWidth="1"/>
    <col min="12041" max="12041" width="10.42578125" style="151" customWidth="1"/>
    <col min="12042" max="12042" width="6.7109375" style="151" customWidth="1"/>
    <col min="12043" max="12043" width="5.5703125" style="151" customWidth="1"/>
    <col min="12044" max="12044" width="4" style="151" customWidth="1"/>
    <col min="12045" max="12045" width="3.85546875" style="151" customWidth="1"/>
    <col min="12046" max="12046" width="8.7109375" style="151" customWidth="1"/>
    <col min="12047" max="12047" width="10.5703125" style="151" customWidth="1"/>
    <col min="12048" max="12048" width="11" style="151" customWidth="1"/>
    <col min="12049" max="12288" width="16" style="151"/>
    <col min="12289" max="12289" width="9" style="151" customWidth="1"/>
    <col min="12290" max="12290" width="12.7109375" style="151" customWidth="1"/>
    <col min="12291" max="12291" width="6.28515625" style="151" customWidth="1"/>
    <col min="12292" max="12292" width="5.7109375" style="151" customWidth="1"/>
    <col min="12293" max="12293" width="5.5703125" style="151" customWidth="1"/>
    <col min="12294" max="12294" width="3.7109375" style="151" customWidth="1"/>
    <col min="12295" max="12295" width="23.5703125" style="151" customWidth="1"/>
    <col min="12296" max="12296" width="9" style="151" customWidth="1"/>
    <col min="12297" max="12297" width="10.42578125" style="151" customWidth="1"/>
    <col min="12298" max="12298" width="6.7109375" style="151" customWidth="1"/>
    <col min="12299" max="12299" width="5.5703125" style="151" customWidth="1"/>
    <col min="12300" max="12300" width="4" style="151" customWidth="1"/>
    <col min="12301" max="12301" width="3.85546875" style="151" customWidth="1"/>
    <col min="12302" max="12302" width="8.7109375" style="151" customWidth="1"/>
    <col min="12303" max="12303" width="10.5703125" style="151" customWidth="1"/>
    <col min="12304" max="12304" width="11" style="151" customWidth="1"/>
    <col min="12305" max="12544" width="16" style="151"/>
    <col min="12545" max="12545" width="9" style="151" customWidth="1"/>
    <col min="12546" max="12546" width="12.7109375" style="151" customWidth="1"/>
    <col min="12547" max="12547" width="6.28515625" style="151" customWidth="1"/>
    <col min="12548" max="12548" width="5.7109375" style="151" customWidth="1"/>
    <col min="12549" max="12549" width="5.5703125" style="151" customWidth="1"/>
    <col min="12550" max="12550" width="3.7109375" style="151" customWidth="1"/>
    <col min="12551" max="12551" width="23.5703125" style="151" customWidth="1"/>
    <col min="12552" max="12552" width="9" style="151" customWidth="1"/>
    <col min="12553" max="12553" width="10.42578125" style="151" customWidth="1"/>
    <col min="12554" max="12554" width="6.7109375" style="151" customWidth="1"/>
    <col min="12555" max="12555" width="5.5703125" style="151" customWidth="1"/>
    <col min="12556" max="12556" width="4" style="151" customWidth="1"/>
    <col min="12557" max="12557" width="3.85546875" style="151" customWidth="1"/>
    <col min="12558" max="12558" width="8.7109375" style="151" customWidth="1"/>
    <col min="12559" max="12559" width="10.5703125" style="151" customWidth="1"/>
    <col min="12560" max="12560" width="11" style="151" customWidth="1"/>
    <col min="12561" max="12800" width="16" style="151"/>
    <col min="12801" max="12801" width="9" style="151" customWidth="1"/>
    <col min="12802" max="12802" width="12.7109375" style="151" customWidth="1"/>
    <col min="12803" max="12803" width="6.28515625" style="151" customWidth="1"/>
    <col min="12804" max="12804" width="5.7109375" style="151" customWidth="1"/>
    <col min="12805" max="12805" width="5.5703125" style="151" customWidth="1"/>
    <col min="12806" max="12806" width="3.7109375" style="151" customWidth="1"/>
    <col min="12807" max="12807" width="23.5703125" style="151" customWidth="1"/>
    <col min="12808" max="12808" width="9" style="151" customWidth="1"/>
    <col min="12809" max="12809" width="10.42578125" style="151" customWidth="1"/>
    <col min="12810" max="12810" width="6.7109375" style="151" customWidth="1"/>
    <col min="12811" max="12811" width="5.5703125" style="151" customWidth="1"/>
    <col min="12812" max="12812" width="4" style="151" customWidth="1"/>
    <col min="12813" max="12813" width="3.85546875" style="151" customWidth="1"/>
    <col min="12814" max="12814" width="8.7109375" style="151" customWidth="1"/>
    <col min="12815" max="12815" width="10.5703125" style="151" customWidth="1"/>
    <col min="12816" max="12816" width="11" style="151" customWidth="1"/>
    <col min="12817" max="13056" width="16" style="151"/>
    <col min="13057" max="13057" width="9" style="151" customWidth="1"/>
    <col min="13058" max="13058" width="12.7109375" style="151" customWidth="1"/>
    <col min="13059" max="13059" width="6.28515625" style="151" customWidth="1"/>
    <col min="13060" max="13060" width="5.7109375" style="151" customWidth="1"/>
    <col min="13061" max="13061" width="5.5703125" style="151" customWidth="1"/>
    <col min="13062" max="13062" width="3.7109375" style="151" customWidth="1"/>
    <col min="13063" max="13063" width="23.5703125" style="151" customWidth="1"/>
    <col min="13064" max="13064" width="9" style="151" customWidth="1"/>
    <col min="13065" max="13065" width="10.42578125" style="151" customWidth="1"/>
    <col min="13066" max="13066" width="6.7109375" style="151" customWidth="1"/>
    <col min="13067" max="13067" width="5.5703125" style="151" customWidth="1"/>
    <col min="13068" max="13068" width="4" style="151" customWidth="1"/>
    <col min="13069" max="13069" width="3.85546875" style="151" customWidth="1"/>
    <col min="13070" max="13070" width="8.7109375" style="151" customWidth="1"/>
    <col min="13071" max="13071" width="10.5703125" style="151" customWidth="1"/>
    <col min="13072" max="13072" width="11" style="151" customWidth="1"/>
    <col min="13073" max="13312" width="16" style="151"/>
    <col min="13313" max="13313" width="9" style="151" customWidth="1"/>
    <col min="13314" max="13314" width="12.7109375" style="151" customWidth="1"/>
    <col min="13315" max="13315" width="6.28515625" style="151" customWidth="1"/>
    <col min="13316" max="13316" width="5.7109375" style="151" customWidth="1"/>
    <col min="13317" max="13317" width="5.5703125" style="151" customWidth="1"/>
    <col min="13318" max="13318" width="3.7109375" style="151" customWidth="1"/>
    <col min="13319" max="13319" width="23.5703125" style="151" customWidth="1"/>
    <col min="13320" max="13320" width="9" style="151" customWidth="1"/>
    <col min="13321" max="13321" width="10.42578125" style="151" customWidth="1"/>
    <col min="13322" max="13322" width="6.7109375" style="151" customWidth="1"/>
    <col min="13323" max="13323" width="5.5703125" style="151" customWidth="1"/>
    <col min="13324" max="13324" width="4" style="151" customWidth="1"/>
    <col min="13325" max="13325" width="3.85546875" style="151" customWidth="1"/>
    <col min="13326" max="13326" width="8.7109375" style="151" customWidth="1"/>
    <col min="13327" max="13327" width="10.5703125" style="151" customWidth="1"/>
    <col min="13328" max="13328" width="11" style="151" customWidth="1"/>
    <col min="13329" max="13568" width="16" style="151"/>
    <col min="13569" max="13569" width="9" style="151" customWidth="1"/>
    <col min="13570" max="13570" width="12.7109375" style="151" customWidth="1"/>
    <col min="13571" max="13571" width="6.28515625" style="151" customWidth="1"/>
    <col min="13572" max="13572" width="5.7109375" style="151" customWidth="1"/>
    <col min="13573" max="13573" width="5.5703125" style="151" customWidth="1"/>
    <col min="13574" max="13574" width="3.7109375" style="151" customWidth="1"/>
    <col min="13575" max="13575" width="23.5703125" style="151" customWidth="1"/>
    <col min="13576" max="13576" width="9" style="151" customWidth="1"/>
    <col min="13577" max="13577" width="10.42578125" style="151" customWidth="1"/>
    <col min="13578" max="13578" width="6.7109375" style="151" customWidth="1"/>
    <col min="13579" max="13579" width="5.5703125" style="151" customWidth="1"/>
    <col min="13580" max="13580" width="4" style="151" customWidth="1"/>
    <col min="13581" max="13581" width="3.85546875" style="151" customWidth="1"/>
    <col min="13582" max="13582" width="8.7109375" style="151" customWidth="1"/>
    <col min="13583" max="13583" width="10.5703125" style="151" customWidth="1"/>
    <col min="13584" max="13584" width="11" style="151" customWidth="1"/>
    <col min="13585" max="13824" width="16" style="151"/>
    <col min="13825" max="13825" width="9" style="151" customWidth="1"/>
    <col min="13826" max="13826" width="12.7109375" style="151" customWidth="1"/>
    <col min="13827" max="13827" width="6.28515625" style="151" customWidth="1"/>
    <col min="13828" max="13828" width="5.7109375" style="151" customWidth="1"/>
    <col min="13829" max="13829" width="5.5703125" style="151" customWidth="1"/>
    <col min="13830" max="13830" width="3.7109375" style="151" customWidth="1"/>
    <col min="13831" max="13831" width="23.5703125" style="151" customWidth="1"/>
    <col min="13832" max="13832" width="9" style="151" customWidth="1"/>
    <col min="13833" max="13833" width="10.42578125" style="151" customWidth="1"/>
    <col min="13834" max="13834" width="6.7109375" style="151" customWidth="1"/>
    <col min="13835" max="13835" width="5.5703125" style="151" customWidth="1"/>
    <col min="13836" max="13836" width="4" style="151" customWidth="1"/>
    <col min="13837" max="13837" width="3.85546875" style="151" customWidth="1"/>
    <col min="13838" max="13838" width="8.7109375" style="151" customWidth="1"/>
    <col min="13839" max="13839" width="10.5703125" style="151" customWidth="1"/>
    <col min="13840" max="13840" width="11" style="151" customWidth="1"/>
    <col min="13841" max="14080" width="16" style="151"/>
    <col min="14081" max="14081" width="9" style="151" customWidth="1"/>
    <col min="14082" max="14082" width="12.7109375" style="151" customWidth="1"/>
    <col min="14083" max="14083" width="6.28515625" style="151" customWidth="1"/>
    <col min="14084" max="14084" width="5.7109375" style="151" customWidth="1"/>
    <col min="14085" max="14085" width="5.5703125" style="151" customWidth="1"/>
    <col min="14086" max="14086" width="3.7109375" style="151" customWidth="1"/>
    <col min="14087" max="14087" width="23.5703125" style="151" customWidth="1"/>
    <col min="14088" max="14088" width="9" style="151" customWidth="1"/>
    <col min="14089" max="14089" width="10.42578125" style="151" customWidth="1"/>
    <col min="14090" max="14090" width="6.7109375" style="151" customWidth="1"/>
    <col min="14091" max="14091" width="5.5703125" style="151" customWidth="1"/>
    <col min="14092" max="14092" width="4" style="151" customWidth="1"/>
    <col min="14093" max="14093" width="3.85546875" style="151" customWidth="1"/>
    <col min="14094" max="14094" width="8.7109375" style="151" customWidth="1"/>
    <col min="14095" max="14095" width="10.5703125" style="151" customWidth="1"/>
    <col min="14096" max="14096" width="11" style="151" customWidth="1"/>
    <col min="14097" max="14336" width="16" style="151"/>
    <col min="14337" max="14337" width="9" style="151" customWidth="1"/>
    <col min="14338" max="14338" width="12.7109375" style="151" customWidth="1"/>
    <col min="14339" max="14339" width="6.28515625" style="151" customWidth="1"/>
    <col min="14340" max="14340" width="5.7109375" style="151" customWidth="1"/>
    <col min="14341" max="14341" width="5.5703125" style="151" customWidth="1"/>
    <col min="14342" max="14342" width="3.7109375" style="151" customWidth="1"/>
    <col min="14343" max="14343" width="23.5703125" style="151" customWidth="1"/>
    <col min="14344" max="14344" width="9" style="151" customWidth="1"/>
    <col min="14345" max="14345" width="10.42578125" style="151" customWidth="1"/>
    <col min="14346" max="14346" width="6.7109375" style="151" customWidth="1"/>
    <col min="14347" max="14347" width="5.5703125" style="151" customWidth="1"/>
    <col min="14348" max="14348" width="4" style="151" customWidth="1"/>
    <col min="14349" max="14349" width="3.85546875" style="151" customWidth="1"/>
    <col min="14350" max="14350" width="8.7109375" style="151" customWidth="1"/>
    <col min="14351" max="14351" width="10.5703125" style="151" customWidth="1"/>
    <col min="14352" max="14352" width="11" style="151" customWidth="1"/>
    <col min="14353" max="14592" width="16" style="151"/>
    <col min="14593" max="14593" width="9" style="151" customWidth="1"/>
    <col min="14594" max="14594" width="12.7109375" style="151" customWidth="1"/>
    <col min="14595" max="14595" width="6.28515625" style="151" customWidth="1"/>
    <col min="14596" max="14596" width="5.7109375" style="151" customWidth="1"/>
    <col min="14597" max="14597" width="5.5703125" style="151" customWidth="1"/>
    <col min="14598" max="14598" width="3.7109375" style="151" customWidth="1"/>
    <col min="14599" max="14599" width="23.5703125" style="151" customWidth="1"/>
    <col min="14600" max="14600" width="9" style="151" customWidth="1"/>
    <col min="14601" max="14601" width="10.42578125" style="151" customWidth="1"/>
    <col min="14602" max="14602" width="6.7109375" style="151" customWidth="1"/>
    <col min="14603" max="14603" width="5.5703125" style="151" customWidth="1"/>
    <col min="14604" max="14604" width="4" style="151" customWidth="1"/>
    <col min="14605" max="14605" width="3.85546875" style="151" customWidth="1"/>
    <col min="14606" max="14606" width="8.7109375" style="151" customWidth="1"/>
    <col min="14607" max="14607" width="10.5703125" style="151" customWidth="1"/>
    <col min="14608" max="14608" width="11" style="151" customWidth="1"/>
    <col min="14609" max="14848" width="16" style="151"/>
    <col min="14849" max="14849" width="9" style="151" customWidth="1"/>
    <col min="14850" max="14850" width="12.7109375" style="151" customWidth="1"/>
    <col min="14851" max="14851" width="6.28515625" style="151" customWidth="1"/>
    <col min="14852" max="14852" width="5.7109375" style="151" customWidth="1"/>
    <col min="14853" max="14853" width="5.5703125" style="151" customWidth="1"/>
    <col min="14854" max="14854" width="3.7109375" style="151" customWidth="1"/>
    <col min="14855" max="14855" width="23.5703125" style="151" customWidth="1"/>
    <col min="14856" max="14856" width="9" style="151" customWidth="1"/>
    <col min="14857" max="14857" width="10.42578125" style="151" customWidth="1"/>
    <col min="14858" max="14858" width="6.7109375" style="151" customWidth="1"/>
    <col min="14859" max="14859" width="5.5703125" style="151" customWidth="1"/>
    <col min="14860" max="14860" width="4" style="151" customWidth="1"/>
    <col min="14861" max="14861" width="3.85546875" style="151" customWidth="1"/>
    <col min="14862" max="14862" width="8.7109375" style="151" customWidth="1"/>
    <col min="14863" max="14863" width="10.5703125" style="151" customWidth="1"/>
    <col min="14864" max="14864" width="11" style="151" customWidth="1"/>
    <col min="14865" max="15104" width="16" style="151"/>
    <col min="15105" max="15105" width="9" style="151" customWidth="1"/>
    <col min="15106" max="15106" width="12.7109375" style="151" customWidth="1"/>
    <col min="15107" max="15107" width="6.28515625" style="151" customWidth="1"/>
    <col min="15108" max="15108" width="5.7109375" style="151" customWidth="1"/>
    <col min="15109" max="15109" width="5.5703125" style="151" customWidth="1"/>
    <col min="15110" max="15110" width="3.7109375" style="151" customWidth="1"/>
    <col min="15111" max="15111" width="23.5703125" style="151" customWidth="1"/>
    <col min="15112" max="15112" width="9" style="151" customWidth="1"/>
    <col min="15113" max="15113" width="10.42578125" style="151" customWidth="1"/>
    <col min="15114" max="15114" width="6.7109375" style="151" customWidth="1"/>
    <col min="15115" max="15115" width="5.5703125" style="151" customWidth="1"/>
    <col min="15116" max="15116" width="4" style="151" customWidth="1"/>
    <col min="15117" max="15117" width="3.85546875" style="151" customWidth="1"/>
    <col min="15118" max="15118" width="8.7109375" style="151" customWidth="1"/>
    <col min="15119" max="15119" width="10.5703125" style="151" customWidth="1"/>
    <col min="15120" max="15120" width="11" style="151" customWidth="1"/>
    <col min="15121" max="15360" width="16" style="151"/>
    <col min="15361" max="15361" width="9" style="151" customWidth="1"/>
    <col min="15362" max="15362" width="12.7109375" style="151" customWidth="1"/>
    <col min="15363" max="15363" width="6.28515625" style="151" customWidth="1"/>
    <col min="15364" max="15364" width="5.7109375" style="151" customWidth="1"/>
    <col min="15365" max="15365" width="5.5703125" style="151" customWidth="1"/>
    <col min="15366" max="15366" width="3.7109375" style="151" customWidth="1"/>
    <col min="15367" max="15367" width="23.5703125" style="151" customWidth="1"/>
    <col min="15368" max="15368" width="9" style="151" customWidth="1"/>
    <col min="15369" max="15369" width="10.42578125" style="151" customWidth="1"/>
    <col min="15370" max="15370" width="6.7109375" style="151" customWidth="1"/>
    <col min="15371" max="15371" width="5.5703125" style="151" customWidth="1"/>
    <col min="15372" max="15372" width="4" style="151" customWidth="1"/>
    <col min="15373" max="15373" width="3.85546875" style="151" customWidth="1"/>
    <col min="15374" max="15374" width="8.7109375" style="151" customWidth="1"/>
    <col min="15375" max="15375" width="10.5703125" style="151" customWidth="1"/>
    <col min="15376" max="15376" width="11" style="151" customWidth="1"/>
    <col min="15377" max="15616" width="16" style="151"/>
    <col min="15617" max="15617" width="9" style="151" customWidth="1"/>
    <col min="15618" max="15618" width="12.7109375" style="151" customWidth="1"/>
    <col min="15619" max="15619" width="6.28515625" style="151" customWidth="1"/>
    <col min="15620" max="15620" width="5.7109375" style="151" customWidth="1"/>
    <col min="15621" max="15621" width="5.5703125" style="151" customWidth="1"/>
    <col min="15622" max="15622" width="3.7109375" style="151" customWidth="1"/>
    <col min="15623" max="15623" width="23.5703125" style="151" customWidth="1"/>
    <col min="15624" max="15624" width="9" style="151" customWidth="1"/>
    <col min="15625" max="15625" width="10.42578125" style="151" customWidth="1"/>
    <col min="15626" max="15626" width="6.7109375" style="151" customWidth="1"/>
    <col min="15627" max="15627" width="5.5703125" style="151" customWidth="1"/>
    <col min="15628" max="15628" width="4" style="151" customWidth="1"/>
    <col min="15629" max="15629" width="3.85546875" style="151" customWidth="1"/>
    <col min="15630" max="15630" width="8.7109375" style="151" customWidth="1"/>
    <col min="15631" max="15631" width="10.5703125" style="151" customWidth="1"/>
    <col min="15632" max="15632" width="11" style="151" customWidth="1"/>
    <col min="15633" max="15872" width="16" style="151"/>
    <col min="15873" max="15873" width="9" style="151" customWidth="1"/>
    <col min="15874" max="15874" width="12.7109375" style="151" customWidth="1"/>
    <col min="15875" max="15875" width="6.28515625" style="151" customWidth="1"/>
    <col min="15876" max="15876" width="5.7109375" style="151" customWidth="1"/>
    <col min="15877" max="15877" width="5.5703125" style="151" customWidth="1"/>
    <col min="15878" max="15878" width="3.7109375" style="151" customWidth="1"/>
    <col min="15879" max="15879" width="23.5703125" style="151" customWidth="1"/>
    <col min="15880" max="15880" width="9" style="151" customWidth="1"/>
    <col min="15881" max="15881" width="10.42578125" style="151" customWidth="1"/>
    <col min="15882" max="15882" width="6.7109375" style="151" customWidth="1"/>
    <col min="15883" max="15883" width="5.5703125" style="151" customWidth="1"/>
    <col min="15884" max="15884" width="4" style="151" customWidth="1"/>
    <col min="15885" max="15885" width="3.85546875" style="151" customWidth="1"/>
    <col min="15886" max="15886" width="8.7109375" style="151" customWidth="1"/>
    <col min="15887" max="15887" width="10.5703125" style="151" customWidth="1"/>
    <col min="15888" max="15888" width="11" style="151" customWidth="1"/>
    <col min="15889" max="16128" width="16" style="151"/>
    <col min="16129" max="16129" width="9" style="151" customWidth="1"/>
    <col min="16130" max="16130" width="12.7109375" style="151" customWidth="1"/>
    <col min="16131" max="16131" width="6.28515625" style="151" customWidth="1"/>
    <col min="16132" max="16132" width="5.7109375" style="151" customWidth="1"/>
    <col min="16133" max="16133" width="5.5703125" style="151" customWidth="1"/>
    <col min="16134" max="16134" width="3.7109375" style="151" customWidth="1"/>
    <col min="16135" max="16135" width="23.5703125" style="151" customWidth="1"/>
    <col min="16136" max="16136" width="9" style="151" customWidth="1"/>
    <col min="16137" max="16137" width="10.42578125" style="151" customWidth="1"/>
    <col min="16138" max="16138" width="6.7109375" style="151" customWidth="1"/>
    <col min="16139" max="16139" width="5.5703125" style="151" customWidth="1"/>
    <col min="16140" max="16140" width="4" style="151" customWidth="1"/>
    <col min="16141" max="16141" width="3.85546875" style="151" customWidth="1"/>
    <col min="16142" max="16142" width="8.7109375" style="151" customWidth="1"/>
    <col min="16143" max="16143" width="10.5703125" style="151" customWidth="1"/>
    <col min="16144" max="16144" width="11" style="151" customWidth="1"/>
    <col min="16145" max="16384" width="16" style="151"/>
  </cols>
  <sheetData>
    <row r="1" spans="1:18" s="108" customFormat="1" ht="18" customHeight="1">
      <c r="A1" s="105" t="s">
        <v>94</v>
      </c>
      <c r="B1" s="106"/>
      <c r="C1" s="107"/>
      <c r="D1" s="107"/>
      <c r="G1" s="109"/>
      <c r="H1" s="110"/>
      <c r="I1" s="111"/>
      <c r="J1" s="111"/>
      <c r="N1" s="112"/>
      <c r="O1" s="113" t="s">
        <v>95</v>
      </c>
      <c r="P1" s="114"/>
      <c r="Q1" s="115"/>
      <c r="R1" s="116"/>
    </row>
    <row r="2" spans="1:18" s="108" customFormat="1" ht="12.75" customHeight="1">
      <c r="A2" s="117" t="s">
        <v>32</v>
      </c>
      <c r="B2" s="118"/>
      <c r="C2" s="119"/>
      <c r="D2" s="119"/>
      <c r="E2" s="120"/>
      <c r="F2" s="120"/>
      <c r="G2" s="120"/>
      <c r="H2" s="121" t="s">
        <v>96</v>
      </c>
      <c r="I2" s="122"/>
      <c r="J2" s="122"/>
      <c r="K2" s="123"/>
      <c r="L2" s="123"/>
      <c r="M2" s="123"/>
      <c r="N2" s="123"/>
      <c r="O2" s="124"/>
      <c r="P2" s="114"/>
      <c r="Q2" s="115"/>
      <c r="R2" s="116"/>
    </row>
    <row r="3" spans="1:18" s="108" customFormat="1" ht="13.5" customHeight="1">
      <c r="A3" s="125" t="s">
        <v>97</v>
      </c>
      <c r="B3" s="126"/>
      <c r="C3" s="127"/>
      <c r="D3" s="127"/>
      <c r="E3" s="128"/>
      <c r="F3" s="128"/>
      <c r="G3" s="128"/>
      <c r="H3" s="129" t="s">
        <v>98</v>
      </c>
      <c r="I3" s="650" t="s">
        <v>99</v>
      </c>
      <c r="J3" s="650"/>
      <c r="K3" s="130"/>
      <c r="L3" s="131" t="s">
        <v>50</v>
      </c>
      <c r="M3" s="131"/>
      <c r="N3" s="131"/>
      <c r="O3" s="132"/>
      <c r="P3" s="114"/>
      <c r="Q3" s="115"/>
      <c r="R3" s="116"/>
    </row>
    <row r="4" spans="1:18" s="108" customFormat="1" ht="18.75" customHeight="1">
      <c r="A4" s="133"/>
      <c r="B4" s="134"/>
      <c r="C4" s="134"/>
      <c r="D4" s="134"/>
      <c r="E4" s="135"/>
      <c r="F4" s="135"/>
      <c r="G4" s="135"/>
      <c r="H4" s="136" t="s">
        <v>100</v>
      </c>
      <c r="I4" s="137"/>
      <c r="J4" s="137"/>
      <c r="K4" s="137"/>
      <c r="L4" s="137" t="s">
        <v>51</v>
      </c>
      <c r="M4" s="137"/>
      <c r="N4" s="131"/>
      <c r="O4" s="132"/>
      <c r="P4" s="138"/>
      <c r="Q4" s="116"/>
      <c r="R4" s="116"/>
    </row>
    <row r="5" spans="1:18" s="108" customFormat="1" ht="12.75" customHeight="1">
      <c r="A5" s="651" t="s">
        <v>52</v>
      </c>
      <c r="B5" s="652"/>
      <c r="C5" s="652"/>
      <c r="D5" s="652"/>
      <c r="E5" s="652"/>
      <c r="F5" s="652"/>
      <c r="G5" s="653"/>
      <c r="H5" s="139" t="s">
        <v>101</v>
      </c>
      <c r="I5" s="140"/>
      <c r="J5" s="140"/>
      <c r="K5" s="140"/>
      <c r="L5" s="141" t="s">
        <v>53</v>
      </c>
      <c r="M5" s="141"/>
      <c r="N5" s="140"/>
      <c r="O5" s="142"/>
      <c r="P5" s="138"/>
      <c r="Q5" s="116"/>
      <c r="R5" s="116"/>
    </row>
    <row r="6" spans="1:18" s="108" customFormat="1" ht="12.75" customHeight="1">
      <c r="A6" s="654"/>
      <c r="B6" s="655"/>
      <c r="C6" s="655"/>
      <c r="D6" s="655"/>
      <c r="E6" s="655"/>
      <c r="F6" s="655"/>
      <c r="G6" s="656"/>
      <c r="H6" s="143"/>
      <c r="I6" s="144"/>
      <c r="J6" s="144"/>
      <c r="K6" s="145"/>
      <c r="L6" s="145"/>
      <c r="M6" s="145"/>
      <c r="N6" s="144"/>
      <c r="O6" s="146"/>
      <c r="P6" s="138"/>
      <c r="Q6" s="116"/>
      <c r="R6" s="116"/>
    </row>
    <row r="7" spans="1:18" ht="17.25" customHeight="1">
      <c r="A7" s="147" t="s">
        <v>102</v>
      </c>
      <c r="B7" s="148"/>
      <c r="C7" s="148"/>
      <c r="D7" s="148"/>
      <c r="E7" s="148"/>
      <c r="F7" s="148"/>
      <c r="G7" s="148"/>
      <c r="H7" s="148"/>
      <c r="I7" s="148"/>
      <c r="J7" s="149"/>
      <c r="K7" s="149"/>
      <c r="L7" s="149"/>
      <c r="M7" s="149"/>
      <c r="N7" s="149"/>
      <c r="O7" s="150"/>
      <c r="P7" s="138"/>
      <c r="Q7" s="138"/>
      <c r="R7" s="138"/>
    </row>
    <row r="8" spans="1:18" s="108" customFormat="1" ht="15.75" customHeight="1">
      <c r="A8" s="152"/>
      <c r="B8" s="153"/>
      <c r="C8" s="154"/>
      <c r="D8" s="154"/>
      <c r="E8" s="155"/>
      <c r="F8" s="155"/>
      <c r="G8" s="155"/>
      <c r="H8" s="155"/>
      <c r="I8" s="155"/>
      <c r="J8" s="155"/>
      <c r="K8" s="155"/>
      <c r="L8" s="155"/>
      <c r="M8" s="155"/>
      <c r="N8" s="155"/>
      <c r="O8" s="156"/>
      <c r="P8" s="116"/>
      <c r="Q8" s="116"/>
      <c r="R8" s="116"/>
    </row>
    <row r="9" spans="1:18" s="108" customFormat="1" ht="12.75" customHeight="1">
      <c r="A9" s="147" t="s">
        <v>103</v>
      </c>
      <c r="B9" s="157"/>
      <c r="C9" s="158"/>
      <c r="D9" s="158"/>
      <c r="E9" s="157"/>
      <c r="F9" s="157"/>
      <c r="G9" s="157"/>
      <c r="H9" s="157"/>
      <c r="I9" s="157"/>
      <c r="J9" s="159"/>
      <c r="K9" s="160"/>
      <c r="L9" s="159"/>
      <c r="M9" s="160"/>
      <c r="N9" s="149" t="s">
        <v>54</v>
      </c>
      <c r="O9" s="161" t="s">
        <v>44</v>
      </c>
      <c r="P9" s="116"/>
      <c r="Q9" s="116"/>
      <c r="R9" s="116"/>
    </row>
    <row r="10" spans="1:18" s="108" customFormat="1" ht="12" customHeight="1">
      <c r="A10" s="162" t="s">
        <v>104</v>
      </c>
      <c r="B10" s="116"/>
      <c r="C10" s="115"/>
      <c r="D10" s="115"/>
      <c r="E10" s="116"/>
      <c r="F10" s="116"/>
      <c r="G10" s="116"/>
      <c r="H10" s="116"/>
      <c r="I10" s="116"/>
      <c r="J10" s="163"/>
      <c r="K10" s="164"/>
      <c r="L10" s="163"/>
      <c r="M10" s="164"/>
      <c r="N10" s="164"/>
      <c r="O10" s="165"/>
      <c r="P10" s="116"/>
      <c r="Q10" s="116"/>
      <c r="R10" s="116"/>
    </row>
    <row r="11" spans="1:18" s="108" customFormat="1" ht="16.5" customHeight="1">
      <c r="A11" s="166" t="s">
        <v>33</v>
      </c>
      <c r="B11" s="167"/>
      <c r="C11" s="168"/>
      <c r="D11" s="169" t="s">
        <v>105</v>
      </c>
      <c r="E11" s="170"/>
      <c r="F11" s="171"/>
      <c r="G11" s="172"/>
      <c r="H11" s="173"/>
      <c r="I11" s="173"/>
      <c r="J11" s="173"/>
      <c r="K11" s="174"/>
      <c r="L11" s="174"/>
      <c r="M11" s="173"/>
      <c r="N11" s="173"/>
      <c r="O11" s="175"/>
      <c r="P11" s="116"/>
      <c r="Q11" s="116"/>
      <c r="R11" s="116"/>
    </row>
    <row r="12" spans="1:18" s="108" customFormat="1" ht="19.5" customHeight="1">
      <c r="A12" s="176" t="s">
        <v>106</v>
      </c>
      <c r="B12" s="134"/>
      <c r="C12" s="134"/>
      <c r="D12" s="134"/>
      <c r="E12" s="134"/>
      <c r="F12" s="134"/>
      <c r="G12" s="134"/>
      <c r="H12" s="177"/>
      <c r="I12" s="134"/>
      <c r="J12" s="178"/>
      <c r="K12" s="178"/>
      <c r="L12" s="178"/>
      <c r="M12" s="179"/>
      <c r="N12" s="134"/>
      <c r="O12" s="180"/>
      <c r="P12" s="116"/>
      <c r="Q12" s="116"/>
      <c r="R12" s="116"/>
    </row>
    <row r="13" spans="1:18" ht="14.25" customHeight="1">
      <c r="A13" s="181" t="s">
        <v>107</v>
      </c>
      <c r="B13" s="182"/>
      <c r="C13" s="149"/>
      <c r="D13" s="149"/>
      <c r="E13" s="149"/>
      <c r="F13" s="149"/>
      <c r="G13" s="149"/>
      <c r="H13" s="181" t="s">
        <v>108</v>
      </c>
      <c r="I13" s="149"/>
      <c r="J13" s="149"/>
      <c r="K13" s="183" t="s">
        <v>109</v>
      </c>
      <c r="L13" s="184" t="s">
        <v>110</v>
      </c>
      <c r="M13" s="185"/>
      <c r="N13" s="185"/>
      <c r="O13" s="186"/>
      <c r="P13" s="187"/>
      <c r="Q13" s="138"/>
      <c r="R13" s="138"/>
    </row>
    <row r="14" spans="1:18" ht="16.5" customHeight="1">
      <c r="A14" s="188"/>
      <c r="B14" s="153"/>
      <c r="C14" s="189"/>
      <c r="D14" s="189"/>
      <c r="E14" s="189"/>
      <c r="F14" s="189"/>
      <c r="G14" s="189"/>
      <c r="H14" s="190"/>
      <c r="I14" s="191"/>
      <c r="J14" s="191"/>
      <c r="K14" s="192"/>
      <c r="L14" s="193"/>
      <c r="M14" s="194"/>
      <c r="N14" s="195"/>
      <c r="O14" s="196"/>
      <c r="P14" s="138"/>
      <c r="Q14" s="187"/>
      <c r="R14" s="138"/>
    </row>
    <row r="15" spans="1:18" ht="14.25" customHeight="1">
      <c r="A15" s="147" t="s">
        <v>111</v>
      </c>
      <c r="B15" s="149"/>
      <c r="C15" s="182"/>
      <c r="D15" s="182"/>
      <c r="E15" s="149"/>
      <c r="F15" s="149"/>
      <c r="G15" s="150"/>
      <c r="H15" s="197" t="s">
        <v>112</v>
      </c>
      <c r="I15" s="198"/>
      <c r="J15" s="198"/>
      <c r="K15" s="164"/>
      <c r="L15" s="164"/>
      <c r="M15" s="164"/>
      <c r="N15" s="164"/>
      <c r="O15" s="199"/>
      <c r="P15" s="138"/>
      <c r="Q15" s="187"/>
      <c r="R15" s="138"/>
    </row>
    <row r="16" spans="1:18" ht="14.25" customHeight="1">
      <c r="A16" s="188"/>
      <c r="B16" s="153"/>
      <c r="C16" s="200"/>
      <c r="D16" s="200"/>
      <c r="E16" s="189"/>
      <c r="F16" s="189"/>
      <c r="G16" s="201"/>
      <c r="H16" s="202"/>
      <c r="I16" s="202"/>
      <c r="J16" s="202"/>
      <c r="K16" s="202"/>
      <c r="L16" s="202"/>
      <c r="M16" s="202"/>
      <c r="N16" s="202"/>
      <c r="O16" s="203"/>
      <c r="P16" s="138"/>
      <c r="Q16" s="187"/>
      <c r="R16" s="138"/>
    </row>
    <row r="17" spans="1:19" s="108" customFormat="1" ht="14.25" customHeight="1">
      <c r="A17" s="147" t="s">
        <v>113</v>
      </c>
      <c r="B17" s="149"/>
      <c r="C17" s="182"/>
      <c r="D17" s="182"/>
      <c r="E17" s="149"/>
      <c r="F17" s="149"/>
      <c r="G17" s="150"/>
      <c r="H17" s="202"/>
      <c r="I17" s="204"/>
      <c r="J17" s="204"/>
      <c r="K17" s="202"/>
      <c r="L17" s="202"/>
      <c r="M17" s="202"/>
      <c r="N17" s="202"/>
      <c r="O17" s="203"/>
      <c r="P17" s="116"/>
      <c r="Q17" s="115"/>
      <c r="R17" s="116"/>
    </row>
    <row r="18" spans="1:19" s="108" customFormat="1" ht="14.25" customHeight="1">
      <c r="A18" s="188"/>
      <c r="B18" s="205"/>
      <c r="C18" s="206"/>
      <c r="D18" s="206"/>
      <c r="E18" s="155"/>
      <c r="F18" s="155"/>
      <c r="G18" s="156"/>
      <c r="H18" s="202"/>
      <c r="I18" s="204"/>
      <c r="J18" s="204"/>
      <c r="K18" s="202"/>
      <c r="L18" s="202"/>
      <c r="M18" s="202"/>
      <c r="N18" s="202"/>
      <c r="O18" s="203"/>
      <c r="P18" s="116"/>
      <c r="Q18" s="115"/>
      <c r="R18" s="116"/>
    </row>
    <row r="19" spans="1:19" s="108" customFormat="1" ht="14.25" customHeight="1">
      <c r="A19" s="147" t="s">
        <v>114</v>
      </c>
      <c r="B19" s="149"/>
      <c r="C19" s="182"/>
      <c r="D19" s="182"/>
      <c r="E19" s="207"/>
      <c r="F19" s="207"/>
      <c r="G19" s="208"/>
      <c r="H19" s="202"/>
      <c r="I19" s="204" t="s">
        <v>115</v>
      </c>
      <c r="J19" s="204"/>
      <c r="K19" s="202"/>
      <c r="L19" s="202"/>
      <c r="M19" s="202"/>
      <c r="N19" s="202"/>
      <c r="O19" s="203"/>
      <c r="P19" s="116"/>
      <c r="Q19" s="115"/>
      <c r="R19" s="116"/>
    </row>
    <row r="20" spans="1:19" s="108" customFormat="1" ht="14.25" customHeight="1">
      <c r="A20" s="188"/>
      <c r="B20" s="205"/>
      <c r="C20" s="209"/>
      <c r="D20" s="209"/>
      <c r="E20" s="153"/>
      <c r="F20" s="153"/>
      <c r="G20" s="210"/>
      <c r="H20" s="202"/>
      <c r="I20" s="204"/>
      <c r="J20" s="204"/>
      <c r="K20" s="202"/>
      <c r="L20" s="202"/>
      <c r="M20" s="202"/>
      <c r="N20" s="202"/>
      <c r="O20" s="203"/>
      <c r="P20" s="116"/>
      <c r="Q20" s="115"/>
      <c r="R20" s="116"/>
    </row>
    <row r="21" spans="1:19" s="108" customFormat="1" ht="15" customHeight="1">
      <c r="A21" s="147" t="s">
        <v>116</v>
      </c>
      <c r="B21" s="149"/>
      <c r="C21" s="182"/>
      <c r="D21" s="182"/>
      <c r="E21" s="149"/>
      <c r="F21" s="149"/>
      <c r="G21" s="150"/>
      <c r="H21" s="211" t="s">
        <v>117</v>
      </c>
      <c r="I21" s="212"/>
      <c r="J21" s="202"/>
      <c r="K21" s="202"/>
      <c r="L21" s="202"/>
      <c r="M21" s="202"/>
      <c r="N21" s="202"/>
      <c r="O21" s="203"/>
      <c r="P21" s="138"/>
      <c r="Q21" s="116"/>
      <c r="R21" s="116"/>
    </row>
    <row r="22" spans="1:19" s="108" customFormat="1" ht="17.25" customHeight="1">
      <c r="A22" s="213" t="s">
        <v>118</v>
      </c>
      <c r="B22" s="214" t="s">
        <v>119</v>
      </c>
      <c r="C22" s="215"/>
      <c r="D22" s="216"/>
      <c r="E22" s="217" t="s">
        <v>120</v>
      </c>
      <c r="F22" s="218"/>
      <c r="G22" s="219" t="s">
        <v>119</v>
      </c>
      <c r="H22" s="152"/>
      <c r="I22" s="153"/>
      <c r="J22" s="153"/>
      <c r="K22" s="205"/>
      <c r="L22" s="205"/>
      <c r="M22" s="205"/>
      <c r="N22" s="205"/>
      <c r="O22" s="210"/>
      <c r="P22" s="187"/>
      <c r="Q22" s="138"/>
      <c r="R22" s="187"/>
    </row>
    <row r="23" spans="1:19" ht="12.75" customHeight="1">
      <c r="A23" s="220" t="s">
        <v>121</v>
      </c>
      <c r="B23" s="221"/>
      <c r="C23" s="222"/>
      <c r="D23" s="223"/>
      <c r="E23" s="224"/>
      <c r="F23" s="225" t="s">
        <v>122</v>
      </c>
      <c r="G23" s="224"/>
      <c r="H23" s="226" t="s">
        <v>123</v>
      </c>
      <c r="I23" s="226"/>
      <c r="J23" s="226"/>
      <c r="K23" s="657"/>
      <c r="L23" s="657"/>
      <c r="M23" s="657"/>
      <c r="N23" s="657"/>
      <c r="O23" s="227"/>
      <c r="P23" s="138"/>
      <c r="Q23" s="138"/>
      <c r="R23" s="138"/>
    </row>
    <row r="24" spans="1:19" ht="17.25" customHeight="1">
      <c r="A24" s="228" t="s">
        <v>124</v>
      </c>
      <c r="B24" s="229" t="s">
        <v>125</v>
      </c>
      <c r="C24" s="230"/>
      <c r="D24" s="231"/>
      <c r="E24" s="232"/>
      <c r="F24" s="233" t="s">
        <v>126</v>
      </c>
      <c r="G24" s="234"/>
      <c r="H24" s="235"/>
      <c r="I24" s="235"/>
      <c r="J24" s="235"/>
      <c r="K24" s="658"/>
      <c r="L24" s="658"/>
      <c r="M24" s="658"/>
      <c r="N24" s="658"/>
      <c r="O24" s="236"/>
      <c r="P24" s="138"/>
      <c r="Q24" s="138"/>
      <c r="R24" s="138"/>
    </row>
    <row r="25" spans="1:19" ht="12.75" customHeight="1">
      <c r="A25" s="220" t="s">
        <v>127</v>
      </c>
      <c r="B25" s="221"/>
      <c r="C25" s="222"/>
      <c r="D25" s="223"/>
      <c r="E25" s="224"/>
      <c r="F25" s="225" t="s">
        <v>128</v>
      </c>
      <c r="G25" s="224"/>
      <c r="H25" s="237"/>
      <c r="J25" s="238" t="s">
        <v>129</v>
      </c>
      <c r="K25" s="239"/>
      <c r="L25" s="239"/>
      <c r="M25" s="239"/>
      <c r="N25" s="239"/>
      <c r="O25" s="227"/>
      <c r="P25" s="138"/>
      <c r="Q25" s="138"/>
      <c r="R25" s="138"/>
    </row>
    <row r="26" spans="1:19" ht="16.5" customHeight="1">
      <c r="A26" s="228"/>
      <c r="B26" s="240"/>
      <c r="C26" s="230"/>
      <c r="D26" s="231"/>
      <c r="E26" s="232"/>
      <c r="F26" s="233" t="s">
        <v>126</v>
      </c>
      <c r="G26" s="234"/>
      <c r="H26" s="235"/>
      <c r="J26" s="241" t="s">
        <v>130</v>
      </c>
      <c r="K26" s="235"/>
      <c r="L26" s="242" t="s">
        <v>131</v>
      </c>
      <c r="M26" s="242"/>
      <c r="N26" s="242"/>
      <c r="O26" s="236"/>
      <c r="P26" s="138"/>
      <c r="Q26" s="138"/>
      <c r="R26" s="138"/>
    </row>
    <row r="27" spans="1:19" s="253" customFormat="1" ht="18.75" customHeight="1">
      <c r="A27" s="243" t="s">
        <v>132</v>
      </c>
      <c r="B27" s="244"/>
      <c r="C27" s="245"/>
      <c r="D27" s="245" t="s">
        <v>133</v>
      </c>
      <c r="E27" s="245" t="s">
        <v>134</v>
      </c>
      <c r="F27" s="246"/>
      <c r="G27" s="247"/>
      <c r="H27" s="243" t="s">
        <v>135</v>
      </c>
      <c r="I27" s="248"/>
      <c r="J27" s="248"/>
      <c r="K27" s="248"/>
      <c r="L27" s="248"/>
      <c r="M27" s="248"/>
      <c r="N27" s="248"/>
      <c r="O27" s="249"/>
      <c r="P27" s="250"/>
      <c r="Q27" s="251"/>
      <c r="R27" s="251"/>
      <c r="S27" s="252"/>
    </row>
    <row r="28" spans="1:19" ht="11.25" customHeight="1">
      <c r="A28" s="254" t="s">
        <v>136</v>
      </c>
      <c r="B28" s="115"/>
      <c r="C28" s="108"/>
      <c r="D28" s="108"/>
      <c r="E28" s="108"/>
      <c r="F28" s="255"/>
      <c r="G28" s="256" t="s">
        <v>137</v>
      </c>
      <c r="H28" s="115"/>
      <c r="I28" s="257"/>
      <c r="J28" s="197" t="s">
        <v>138</v>
      </c>
      <c r="K28" s="108"/>
      <c r="L28" s="108"/>
      <c r="M28" s="108"/>
      <c r="N28" s="108"/>
      <c r="O28" s="258"/>
      <c r="P28" s="259" t="s">
        <v>3</v>
      </c>
      <c r="Q28" s="260" t="s">
        <v>139</v>
      </c>
      <c r="R28" s="261" t="s">
        <v>3</v>
      </c>
      <c r="S28" s="187"/>
    </row>
    <row r="29" spans="1:19" s="270" customFormat="1" ht="12" customHeight="1">
      <c r="A29" s="254" t="s">
        <v>140</v>
      </c>
      <c r="B29" s="262"/>
      <c r="C29" s="164"/>
      <c r="D29" s="164"/>
      <c r="E29" s="164"/>
      <c r="F29" s="263"/>
      <c r="G29" s="264" t="s">
        <v>141</v>
      </c>
      <c r="H29" s="198"/>
      <c r="I29" s="165"/>
      <c r="J29" s="197" t="s">
        <v>35</v>
      </c>
      <c r="K29" s="265"/>
      <c r="L29" s="265"/>
      <c r="M29" s="164"/>
      <c r="N29" s="164"/>
      <c r="O29" s="266"/>
      <c r="P29" s="267"/>
      <c r="Q29" s="268" t="s">
        <v>3</v>
      </c>
      <c r="R29" s="268"/>
      <c r="S29" s="269"/>
    </row>
    <row r="30" spans="1:19" ht="15" customHeight="1">
      <c r="A30" s="271" t="s">
        <v>36</v>
      </c>
      <c r="B30" s="272"/>
      <c r="C30" s="273" t="s">
        <v>142</v>
      </c>
      <c r="D30" s="274"/>
      <c r="E30" s="274"/>
      <c r="F30" s="275"/>
      <c r="G30" s="276" t="s">
        <v>143</v>
      </c>
      <c r="H30" s="276" t="s">
        <v>144</v>
      </c>
      <c r="I30" s="277"/>
      <c r="J30" s="160" t="s">
        <v>145</v>
      </c>
      <c r="K30" s="278"/>
      <c r="L30" s="278"/>
      <c r="M30" s="278"/>
      <c r="N30" s="276" t="s">
        <v>146</v>
      </c>
      <c r="O30" s="277"/>
      <c r="P30" s="259"/>
      <c r="Q30" s="261"/>
      <c r="R30" s="261"/>
      <c r="S30" s="187"/>
    </row>
    <row r="31" spans="1:19" s="285" customFormat="1" ht="17.25" customHeight="1">
      <c r="A31" s="279"/>
      <c r="B31" s="280"/>
      <c r="C31" s="281"/>
      <c r="D31" s="280"/>
      <c r="E31" s="282"/>
      <c r="F31" s="283"/>
      <c r="G31" s="284">
        <f>'Base Budget'!H50+'Base Budget'!H71</f>
        <v>0</v>
      </c>
      <c r="H31" s="659">
        <f>'Base Budget'!H79</f>
        <v>0</v>
      </c>
      <c r="I31" s="660"/>
      <c r="J31" s="661">
        <f>'Base Budget'!R50+'Base Budget'!R71</f>
        <v>0</v>
      </c>
      <c r="K31" s="662"/>
      <c r="L31" s="662"/>
      <c r="M31" s="663"/>
      <c r="N31" s="659">
        <f>'Base Budget'!C86</f>
        <v>0</v>
      </c>
      <c r="O31" s="660"/>
    </row>
    <row r="32" spans="1:19" ht="16.5" customHeight="1">
      <c r="A32" s="286" t="s">
        <v>147</v>
      </c>
      <c r="B32" s="115"/>
      <c r="C32" s="108"/>
      <c r="D32" s="287"/>
      <c r="E32" s="287"/>
      <c r="F32" s="287"/>
      <c r="G32" s="287"/>
      <c r="H32" s="286" t="s">
        <v>148</v>
      </c>
      <c r="I32" s="108"/>
      <c r="J32" s="108"/>
      <c r="K32" s="108"/>
      <c r="L32" s="108"/>
      <c r="M32" s="108"/>
      <c r="N32" s="108"/>
      <c r="O32" s="257"/>
    </row>
    <row r="33" spans="1:16" ht="16.5" customHeight="1">
      <c r="A33" s="288" t="s">
        <v>1</v>
      </c>
      <c r="B33" s="289" t="s">
        <v>149</v>
      </c>
      <c r="C33" s="290"/>
      <c r="D33" s="204"/>
      <c r="E33" s="204"/>
      <c r="F33" s="204"/>
      <c r="G33" s="204"/>
      <c r="H33" s="288" t="s">
        <v>150</v>
      </c>
      <c r="I33" s="291"/>
      <c r="J33" s="292" t="s">
        <v>151</v>
      </c>
      <c r="K33" s="293"/>
      <c r="L33" s="292" t="s">
        <v>152</v>
      </c>
      <c r="M33" s="294"/>
      <c r="N33" s="295" t="s">
        <v>153</v>
      </c>
      <c r="O33" s="255"/>
      <c r="P33" s="296"/>
    </row>
    <row r="34" spans="1:16" ht="16.5" customHeight="1">
      <c r="A34" s="297" t="s">
        <v>37</v>
      </c>
      <c r="B34" s="289" t="s">
        <v>154</v>
      </c>
      <c r="C34" s="290"/>
      <c r="D34" s="204"/>
      <c r="E34" s="204"/>
      <c r="F34" s="204"/>
      <c r="G34" s="298"/>
      <c r="H34" s="288" t="s">
        <v>155</v>
      </c>
      <c r="I34" s="299"/>
      <c r="J34" s="292" t="s">
        <v>156</v>
      </c>
      <c r="K34" s="300"/>
      <c r="L34" s="301"/>
      <c r="M34" s="302"/>
      <c r="N34" s="302"/>
      <c r="O34" s="303"/>
      <c r="P34" s="296"/>
    </row>
    <row r="35" spans="1:16" ht="16.5" customHeight="1">
      <c r="A35" s="304"/>
      <c r="B35" s="289" t="s">
        <v>74</v>
      </c>
      <c r="C35" s="290"/>
      <c r="D35" s="204"/>
      <c r="E35" s="204"/>
      <c r="F35" s="204"/>
      <c r="G35" s="204"/>
      <c r="H35" s="288" t="s">
        <v>157</v>
      </c>
      <c r="I35" s="300"/>
      <c r="J35" s="292" t="s">
        <v>158</v>
      </c>
      <c r="K35" s="300"/>
      <c r="L35" s="292" t="s">
        <v>38</v>
      </c>
      <c r="M35" s="105"/>
      <c r="N35" s="302"/>
      <c r="O35" s="305"/>
      <c r="P35" s="296"/>
    </row>
    <row r="36" spans="1:16" ht="16.5" customHeight="1">
      <c r="A36" s="304"/>
      <c r="B36" s="289" t="s">
        <v>159</v>
      </c>
      <c r="C36" s="204"/>
      <c r="D36" s="204"/>
      <c r="E36" s="204"/>
      <c r="F36" s="204"/>
      <c r="G36" s="204"/>
      <c r="H36" s="213" t="s">
        <v>160</v>
      </c>
      <c r="I36" s="306"/>
      <c r="J36" s="307" t="s">
        <v>161</v>
      </c>
      <c r="K36" s="306"/>
      <c r="L36" s="306"/>
      <c r="M36" s="306"/>
      <c r="N36" s="308"/>
      <c r="O36" s="309"/>
    </row>
    <row r="37" spans="1:16" ht="16.5" customHeight="1">
      <c r="A37" s="304"/>
      <c r="B37" s="310"/>
      <c r="C37" s="310"/>
      <c r="D37" s="204"/>
      <c r="E37" s="204"/>
      <c r="F37" s="204"/>
      <c r="G37" s="298"/>
      <c r="H37" s="254" t="s">
        <v>162</v>
      </c>
      <c r="I37" s="115"/>
      <c r="J37" s="115"/>
      <c r="K37" s="115"/>
      <c r="L37" s="115"/>
      <c r="M37" s="108"/>
      <c r="N37" s="311"/>
      <c r="O37" s="312"/>
    </row>
    <row r="38" spans="1:16" ht="12.75" customHeight="1">
      <c r="A38" s="304"/>
      <c r="B38" s="310"/>
      <c r="C38" s="310"/>
      <c r="D38" s="204"/>
      <c r="E38" s="204"/>
      <c r="F38" s="204"/>
      <c r="G38" s="298"/>
      <c r="H38" s="644">
        <v>426004224</v>
      </c>
      <c r="I38" s="645"/>
      <c r="J38" s="645"/>
      <c r="K38" s="645"/>
      <c r="L38" s="645"/>
      <c r="M38" s="645"/>
      <c r="N38" s="313"/>
      <c r="O38" s="312"/>
    </row>
    <row r="39" spans="1:16" ht="17.25" customHeight="1">
      <c r="A39" s="314"/>
      <c r="B39" s="209"/>
      <c r="C39" s="209"/>
      <c r="D39" s="209"/>
      <c r="E39" s="209"/>
      <c r="F39" s="646"/>
      <c r="G39" s="647"/>
      <c r="H39" s="315" t="s">
        <v>163</v>
      </c>
      <c r="I39" s="316"/>
      <c r="J39" s="317" t="s">
        <v>39</v>
      </c>
      <c r="K39" s="318"/>
      <c r="L39" s="319" t="s">
        <v>164</v>
      </c>
      <c r="M39" s="320"/>
      <c r="N39" s="321"/>
      <c r="O39" s="322" t="s">
        <v>165</v>
      </c>
    </row>
    <row r="40" spans="1:16" ht="15" customHeight="1">
      <c r="A40" s="256" t="s">
        <v>45</v>
      </c>
      <c r="B40" s="108"/>
      <c r="C40" s="108"/>
      <c r="D40" s="108"/>
      <c r="E40" s="323"/>
      <c r="F40" s="323"/>
      <c r="G40" s="323"/>
      <c r="H40" s="254" t="s">
        <v>166</v>
      </c>
      <c r="I40" s="108"/>
      <c r="J40" s="108"/>
      <c r="K40" s="108"/>
      <c r="L40" s="108"/>
      <c r="M40" s="108"/>
      <c r="N40" s="108"/>
      <c r="O40" s="257"/>
    </row>
    <row r="41" spans="1:16" ht="16.5" customHeight="1">
      <c r="A41" s="324" t="s">
        <v>1</v>
      </c>
      <c r="B41" s="289" t="s">
        <v>91</v>
      </c>
      <c r="C41" s="202"/>
      <c r="D41" s="204"/>
      <c r="E41" s="204"/>
      <c r="F41" s="204"/>
      <c r="G41" s="204"/>
      <c r="H41" s="324" t="s">
        <v>1</v>
      </c>
      <c r="I41" s="289" t="s">
        <v>92</v>
      </c>
      <c r="J41" s="202"/>
      <c r="K41" s="290"/>
      <c r="L41" s="290"/>
      <c r="M41" s="204"/>
      <c r="N41" s="204"/>
      <c r="O41" s="203"/>
    </row>
    <row r="42" spans="1:16" ht="16.5" customHeight="1">
      <c r="A42" s="325" t="s">
        <v>40</v>
      </c>
      <c r="B42" s="289" t="s">
        <v>90</v>
      </c>
      <c r="C42" s="202"/>
      <c r="D42" s="204"/>
      <c r="E42" s="204"/>
      <c r="F42" s="204"/>
      <c r="G42" s="204"/>
      <c r="H42" s="325" t="s">
        <v>40</v>
      </c>
      <c r="I42" s="289" t="s">
        <v>93</v>
      </c>
      <c r="J42" s="326"/>
      <c r="K42" s="290"/>
      <c r="L42" s="290"/>
      <c r="M42" s="204"/>
      <c r="N42" s="204"/>
      <c r="O42" s="203"/>
    </row>
    <row r="43" spans="1:16" ht="16.5" customHeight="1">
      <c r="A43" s="325" t="s">
        <v>37</v>
      </c>
      <c r="B43" s="289" t="s">
        <v>149</v>
      </c>
      <c r="C43" s="202"/>
      <c r="D43" s="204"/>
      <c r="E43" s="204"/>
      <c r="F43" s="204"/>
      <c r="G43" s="204"/>
      <c r="H43" s="325" t="s">
        <v>37</v>
      </c>
      <c r="I43" s="289" t="s">
        <v>149</v>
      </c>
      <c r="J43" s="326"/>
      <c r="K43" s="290"/>
      <c r="L43" s="290"/>
      <c r="M43" s="202"/>
      <c r="N43" s="202"/>
      <c r="O43" s="203"/>
    </row>
    <row r="44" spans="1:16" ht="16.5" customHeight="1">
      <c r="A44" s="327"/>
      <c r="B44" s="289" t="s">
        <v>154</v>
      </c>
      <c r="C44" s="202"/>
      <c r="D44" s="204"/>
      <c r="E44" s="204"/>
      <c r="F44" s="204"/>
      <c r="G44" s="204"/>
      <c r="H44" s="327"/>
      <c r="I44" s="289" t="s">
        <v>154</v>
      </c>
      <c r="J44" s="326"/>
      <c r="K44" s="290"/>
      <c r="L44" s="290"/>
      <c r="M44" s="204"/>
      <c r="N44" s="204"/>
      <c r="O44" s="203"/>
    </row>
    <row r="45" spans="1:16" ht="16.5" customHeight="1">
      <c r="A45" s="327"/>
      <c r="B45" s="289" t="s">
        <v>74</v>
      </c>
      <c r="C45" s="202"/>
      <c r="D45" s="204"/>
      <c r="E45" s="204"/>
      <c r="F45" s="204"/>
      <c r="G45" s="202"/>
      <c r="H45" s="327"/>
      <c r="I45" s="289" t="s">
        <v>74</v>
      </c>
      <c r="J45" s="326"/>
      <c r="K45" s="290"/>
      <c r="L45" s="290"/>
      <c r="M45" s="204"/>
      <c r="N45" s="204"/>
      <c r="O45" s="203"/>
    </row>
    <row r="46" spans="1:16" ht="16.5" customHeight="1">
      <c r="A46" s="327"/>
      <c r="B46" s="289" t="s">
        <v>159</v>
      </c>
      <c r="C46" s="202"/>
      <c r="D46" s="204"/>
      <c r="E46" s="204"/>
      <c r="F46" s="204"/>
      <c r="G46" s="202"/>
      <c r="H46" s="327"/>
      <c r="I46" s="289" t="s">
        <v>159</v>
      </c>
      <c r="J46" s="326"/>
      <c r="K46" s="290"/>
      <c r="L46" s="290"/>
      <c r="M46" s="204"/>
      <c r="N46" s="204"/>
      <c r="O46" s="203"/>
    </row>
    <row r="47" spans="1:16" ht="17.25" customHeight="1">
      <c r="A47" s="328" t="s">
        <v>55</v>
      </c>
      <c r="B47" s="329" t="s">
        <v>41</v>
      </c>
      <c r="C47" s="204"/>
      <c r="D47" s="204"/>
      <c r="E47" s="204"/>
      <c r="F47" s="330" t="s">
        <v>34</v>
      </c>
      <c r="G47" s="331" t="s">
        <v>42</v>
      </c>
      <c r="H47" s="328" t="s">
        <v>55</v>
      </c>
      <c r="I47" s="329" t="s">
        <v>41</v>
      </c>
      <c r="J47" s="326"/>
      <c r="K47" s="290"/>
      <c r="L47" s="290"/>
      <c r="M47" s="330" t="s">
        <v>34</v>
      </c>
      <c r="N47" s="648" t="s">
        <v>42</v>
      </c>
      <c r="O47" s="649"/>
    </row>
    <row r="48" spans="1:16" ht="21" customHeight="1">
      <c r="A48" s="332" t="s">
        <v>56</v>
      </c>
      <c r="B48" s="333" t="s">
        <v>43</v>
      </c>
      <c r="C48" s="204"/>
      <c r="D48" s="204"/>
      <c r="E48" s="204"/>
      <c r="F48" s="204"/>
      <c r="G48" s="204"/>
      <c r="H48" s="332" t="s">
        <v>56</v>
      </c>
      <c r="I48" s="333" t="s">
        <v>43</v>
      </c>
      <c r="J48" s="326"/>
      <c r="K48" s="202"/>
      <c r="L48" s="202"/>
      <c r="M48" s="202"/>
      <c r="N48" s="202"/>
      <c r="O48" s="203"/>
    </row>
    <row r="49" spans="1:17" ht="12" customHeight="1">
      <c r="A49" s="276"/>
      <c r="B49" s="149"/>
      <c r="C49" s="149"/>
      <c r="D49" s="149"/>
      <c r="E49" s="149"/>
      <c r="F49" s="149"/>
      <c r="G49" s="149"/>
      <c r="H49" s="147" t="s">
        <v>167</v>
      </c>
      <c r="I49" s="148"/>
      <c r="J49" s="148"/>
      <c r="K49" s="148"/>
      <c r="L49" s="148"/>
      <c r="M49" s="148"/>
      <c r="N49" s="148"/>
      <c r="O49" s="334" t="s">
        <v>168</v>
      </c>
      <c r="Q49" s="108"/>
    </row>
    <row r="50" spans="1:17" ht="12.75" customHeight="1">
      <c r="A50" s="335"/>
      <c r="B50" s="108"/>
      <c r="C50" s="108"/>
      <c r="D50" s="108"/>
      <c r="E50" s="108"/>
      <c r="F50" s="108"/>
      <c r="G50" s="108"/>
      <c r="H50" s="336" t="s">
        <v>169</v>
      </c>
      <c r="I50" s="337"/>
      <c r="J50" s="337"/>
      <c r="K50" s="337"/>
      <c r="L50" s="337"/>
      <c r="M50" s="337"/>
      <c r="N50" s="337"/>
      <c r="O50" s="338"/>
      <c r="Q50" s="108"/>
    </row>
    <row r="51" spans="1:17" ht="13.5" customHeight="1">
      <c r="A51" s="335"/>
      <c r="B51" s="108"/>
      <c r="C51" s="108"/>
      <c r="D51" s="108"/>
      <c r="E51" s="108"/>
      <c r="F51" s="108"/>
      <c r="G51" s="108"/>
      <c r="H51" s="339"/>
      <c r="I51" s="340"/>
      <c r="J51" s="340"/>
      <c r="K51" s="340"/>
      <c r="L51" s="340"/>
      <c r="M51" s="340"/>
      <c r="N51" s="340"/>
      <c r="O51" s="341"/>
      <c r="Q51" s="108"/>
    </row>
    <row r="52" spans="1:17" ht="12.75" customHeight="1">
      <c r="A52" s="342"/>
      <c r="B52" s="343"/>
      <c r="C52" s="343"/>
      <c r="D52" s="343"/>
      <c r="E52" s="343"/>
      <c r="F52" s="343"/>
      <c r="G52" s="343"/>
      <c r="H52" s="344"/>
      <c r="I52" s="345"/>
      <c r="J52" s="345"/>
      <c r="K52" s="345"/>
      <c r="L52" s="345"/>
      <c r="M52" s="345"/>
      <c r="N52" s="345"/>
      <c r="O52" s="346"/>
      <c r="Q52" s="108"/>
    </row>
    <row r="53" spans="1:17" s="270" customFormat="1" ht="16.5" customHeight="1">
      <c r="A53" s="347" t="s">
        <v>170</v>
      </c>
      <c r="B53" s="55"/>
      <c r="C53" s="55"/>
      <c r="D53" s="55"/>
      <c r="E53" s="55"/>
      <c r="F53" s="55"/>
      <c r="G53" s="348" t="s">
        <v>171</v>
      </c>
      <c r="H53" s="349"/>
      <c r="I53" s="350"/>
      <c r="M53" s="351"/>
      <c r="O53" s="352" t="s">
        <v>46</v>
      </c>
    </row>
    <row r="54" spans="1:17" ht="14.25" customHeight="1">
      <c r="B54" s="353"/>
      <c r="K54" s="187"/>
      <c r="L54" s="187"/>
    </row>
    <row r="55" spans="1:17" ht="12.75">
      <c r="A55" s="353"/>
      <c r="B55" s="296"/>
    </row>
    <row r="56" spans="1:17" ht="12.75">
      <c r="B56" s="354"/>
      <c r="C56" s="355"/>
      <c r="D56" s="356"/>
      <c r="E56" s="353"/>
      <c r="F56" s="296"/>
      <c r="G56" s="296"/>
      <c r="H56" s="296"/>
    </row>
    <row r="57" spans="1:17" ht="12.75">
      <c r="C57" s="357"/>
      <c r="D57" s="356"/>
      <c r="E57" s="353"/>
      <c r="F57" s="296"/>
      <c r="G57" s="296"/>
      <c r="H57" s="296"/>
    </row>
    <row r="58" spans="1:17" ht="12.75">
      <c r="C58" s="358"/>
      <c r="D58" s="356"/>
      <c r="E58" s="353"/>
      <c r="F58" s="296"/>
      <c r="G58" s="296"/>
      <c r="H58" s="296"/>
    </row>
    <row r="59" spans="1:17" ht="12.75">
      <c r="C59" s="359"/>
      <c r="D59" s="356"/>
      <c r="E59" s="353"/>
      <c r="F59" s="296"/>
      <c r="G59" s="296"/>
      <c r="H59" s="296"/>
    </row>
    <row r="66" spans="1:36" ht="12">
      <c r="AF66" s="296"/>
      <c r="AG66" s="296"/>
      <c r="AH66" s="296"/>
      <c r="AI66" s="296"/>
      <c r="AJ66" s="296"/>
    </row>
    <row r="67" spans="1:36" ht="12">
      <c r="AF67" s="296"/>
      <c r="AG67" s="296"/>
      <c r="AH67" s="296"/>
      <c r="AI67" s="296"/>
      <c r="AJ67" s="296"/>
    </row>
    <row r="68" spans="1:36" ht="12">
      <c r="AF68" s="296"/>
      <c r="AG68" s="296"/>
      <c r="AH68" s="296"/>
      <c r="AI68" s="296"/>
      <c r="AJ68" s="296"/>
    </row>
    <row r="69" spans="1:36" ht="12">
      <c r="AF69" s="296"/>
      <c r="AG69" s="296"/>
      <c r="AH69" s="296"/>
      <c r="AI69" s="296"/>
      <c r="AJ69" s="296"/>
    </row>
    <row r="70" spans="1:36" ht="12">
      <c r="AF70" s="296"/>
      <c r="AG70" s="296"/>
      <c r="AH70" s="296"/>
      <c r="AI70" s="296"/>
      <c r="AJ70" s="296"/>
    </row>
    <row r="71" spans="1:36" ht="12">
      <c r="AF71" s="296"/>
      <c r="AG71" s="296"/>
      <c r="AH71" s="296"/>
      <c r="AI71" s="296"/>
      <c r="AJ71" s="296"/>
    </row>
    <row r="72" spans="1:36" ht="12">
      <c r="AF72" s="296"/>
      <c r="AG72" s="296"/>
      <c r="AH72" s="296"/>
      <c r="AI72" s="296"/>
      <c r="AJ72" s="296"/>
    </row>
    <row r="73" spans="1:36" ht="12">
      <c r="AF73" s="296"/>
      <c r="AG73" s="296"/>
      <c r="AH73" s="296"/>
      <c r="AI73" s="296"/>
      <c r="AJ73" s="296"/>
    </row>
    <row r="74" spans="1:36" ht="12">
      <c r="A74" s="360"/>
      <c r="B74" s="360"/>
      <c r="C74" s="361"/>
      <c r="D74" s="361"/>
      <c r="E74" s="360"/>
      <c r="F74" s="360"/>
      <c r="G74" s="360"/>
      <c r="AF74" s="296"/>
      <c r="AG74" s="296"/>
      <c r="AH74" s="296"/>
      <c r="AI74" s="296"/>
      <c r="AJ74" s="296"/>
    </row>
    <row r="75" spans="1:36" ht="12">
      <c r="A75" s="360"/>
      <c r="B75" s="360"/>
      <c r="C75" s="362"/>
      <c r="D75" s="360"/>
      <c r="E75" s="360"/>
      <c r="F75" s="360"/>
      <c r="G75" s="360"/>
      <c r="AF75" s="296"/>
      <c r="AG75" s="296"/>
      <c r="AH75" s="296"/>
      <c r="AI75" s="296"/>
      <c r="AJ75" s="296"/>
    </row>
    <row r="76" spans="1:36" ht="12">
      <c r="A76" s="360"/>
      <c r="B76" s="360"/>
      <c r="C76" s="361"/>
      <c r="D76" s="361"/>
      <c r="E76" s="362"/>
      <c r="F76" s="360"/>
      <c r="G76" s="360"/>
      <c r="AF76" s="296"/>
      <c r="AG76" s="296"/>
      <c r="AH76" s="296"/>
      <c r="AI76" s="296"/>
      <c r="AJ76" s="296"/>
    </row>
    <row r="77" spans="1:36" ht="12">
      <c r="A77" s="360"/>
      <c r="B77" s="360"/>
      <c r="C77" s="360"/>
      <c r="D77" s="360"/>
      <c r="E77" s="360"/>
      <c r="F77" s="360"/>
      <c r="G77" s="360"/>
      <c r="AF77" s="296"/>
      <c r="AG77" s="296"/>
      <c r="AH77" s="296"/>
      <c r="AI77" s="296"/>
      <c r="AJ77" s="296"/>
    </row>
    <row r="78" spans="1:36" ht="12">
      <c r="A78" s="360"/>
      <c r="B78" s="362"/>
      <c r="C78" s="362"/>
      <c r="D78" s="360"/>
      <c r="E78" s="360"/>
      <c r="F78" s="362"/>
      <c r="G78" s="360"/>
      <c r="AF78" s="296"/>
      <c r="AG78" s="296"/>
      <c r="AH78" s="296"/>
      <c r="AI78" s="296"/>
      <c r="AJ78" s="296"/>
    </row>
    <row r="79" spans="1:36" ht="12">
      <c r="A79" s="360"/>
      <c r="B79" s="362"/>
      <c r="C79" s="363"/>
      <c r="D79" s="360"/>
      <c r="E79" s="360"/>
      <c r="F79" s="362"/>
      <c r="G79" s="360"/>
      <c r="AF79" s="296"/>
      <c r="AG79" s="296"/>
      <c r="AH79" s="296"/>
      <c r="AI79" s="296"/>
      <c r="AJ79" s="296"/>
    </row>
    <row r="80" spans="1:36" ht="12">
      <c r="A80" s="360"/>
      <c r="B80" s="362"/>
      <c r="C80" s="363"/>
      <c r="D80" s="360"/>
      <c r="E80" s="360"/>
      <c r="F80" s="362"/>
      <c r="G80" s="360"/>
      <c r="AF80" s="296"/>
      <c r="AG80" s="296"/>
      <c r="AH80" s="296"/>
      <c r="AI80" s="296"/>
      <c r="AJ80" s="296"/>
    </row>
    <row r="81" spans="1:36" ht="12">
      <c r="A81" s="360"/>
      <c r="B81" s="362"/>
      <c r="C81" s="363"/>
      <c r="D81" s="360"/>
      <c r="E81" s="360"/>
      <c r="F81" s="362"/>
      <c r="G81" s="360"/>
      <c r="AF81" s="296"/>
      <c r="AG81" s="296"/>
      <c r="AH81" s="296"/>
      <c r="AI81" s="296"/>
      <c r="AJ81" s="296"/>
    </row>
    <row r="82" spans="1:36">
      <c r="A82" s="360"/>
      <c r="B82" s="362"/>
      <c r="C82" s="360"/>
      <c r="D82" s="360"/>
      <c r="E82" s="360"/>
      <c r="F82" s="362"/>
      <c r="G82" s="360"/>
    </row>
    <row r="83" spans="1:36">
      <c r="A83" s="360"/>
      <c r="B83" s="360"/>
      <c r="C83" s="360"/>
      <c r="D83" s="360"/>
      <c r="E83" s="360"/>
      <c r="F83" s="360"/>
      <c r="G83" s="360"/>
    </row>
    <row r="84" spans="1:36">
      <c r="A84" s="360"/>
      <c r="B84" s="362"/>
      <c r="C84" s="363"/>
      <c r="D84" s="360"/>
      <c r="E84" s="360"/>
      <c r="F84" s="360"/>
      <c r="G84" s="360"/>
    </row>
    <row r="85" spans="1:36">
      <c r="A85" s="360"/>
      <c r="B85" s="360"/>
      <c r="C85" s="360"/>
      <c r="D85" s="360"/>
      <c r="E85" s="360"/>
      <c r="F85" s="360"/>
      <c r="G85" s="360"/>
    </row>
    <row r="86" spans="1:36">
      <c r="A86" s="360"/>
      <c r="B86" s="364"/>
      <c r="C86" s="362"/>
      <c r="D86" s="360"/>
      <c r="E86" s="360"/>
      <c r="F86" s="360"/>
      <c r="G86" s="360"/>
    </row>
    <row r="87" spans="1:36">
      <c r="A87" s="360"/>
      <c r="B87" s="360"/>
      <c r="C87" s="360"/>
      <c r="D87" s="360"/>
      <c r="E87" s="360"/>
      <c r="F87" s="360"/>
      <c r="G87" s="360"/>
    </row>
  </sheetData>
  <mergeCells count="10">
    <mergeCell ref="H38:M38"/>
    <mergeCell ref="F39:G39"/>
    <mergeCell ref="N47:O47"/>
    <mergeCell ref="I3:J3"/>
    <mergeCell ref="A5:G6"/>
    <mergeCell ref="K23:L24"/>
    <mergeCell ref="M23:N24"/>
    <mergeCell ref="H31:I31"/>
    <mergeCell ref="J31:M31"/>
    <mergeCell ref="N31:O31"/>
  </mergeCells>
  <printOptions horizontalCentered="1" verticalCentered="1" gridLinesSet="0"/>
  <pageMargins left="0.38" right="0.32" top="0.57999999999999996" bottom="0.45" header="0" footer="0"/>
  <pageSetup scale="80" orientation="portrait" horizontalDpi="4294967292" vertic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F91"/>
  <sheetViews>
    <sheetView tabSelected="1" zoomScale="70" zoomScaleNormal="70" workbookViewId="0">
      <selection sqref="A1:E2"/>
    </sheetView>
  </sheetViews>
  <sheetFormatPr defaultRowHeight="12.75"/>
  <cols>
    <col min="1" max="1" width="24.42578125" style="11" customWidth="1"/>
    <col min="2" max="2" width="2.28515625" style="11" customWidth="1"/>
    <col min="3" max="3" width="13.5703125" style="11" customWidth="1"/>
    <col min="4" max="4" width="2.28515625" style="11" customWidth="1"/>
    <col min="5" max="5" width="12.5703125" style="11" customWidth="1"/>
    <col min="6" max="6" width="2.28515625" style="11" customWidth="1"/>
    <col min="7" max="7" width="10.7109375" style="11" hidden="1" customWidth="1"/>
    <col min="8" max="8" width="14.140625" style="11" customWidth="1"/>
    <col min="9" max="9" width="2.28515625" style="11" customWidth="1"/>
    <col min="10" max="10" width="14.140625" style="11" customWidth="1"/>
    <col min="11" max="11" width="2.28515625" style="11" customWidth="1"/>
    <col min="12" max="12" width="14.140625" style="11" customWidth="1"/>
    <col min="13" max="13" width="2.28515625" style="11" customWidth="1"/>
    <col min="14" max="14" width="14.140625" style="11" customWidth="1"/>
    <col min="15" max="15" width="2.28515625" style="11" customWidth="1"/>
    <col min="16" max="16" width="14.140625" style="11" customWidth="1"/>
    <col min="17" max="17" width="2.28515625" style="11" customWidth="1"/>
    <col min="18" max="18" width="10.85546875" style="11" customWidth="1"/>
    <col min="19" max="16384" width="9.140625" style="11"/>
  </cols>
  <sheetData>
    <row r="1" spans="1:32" ht="29.25" customHeight="1">
      <c r="A1" s="681" t="s">
        <v>31</v>
      </c>
      <c r="B1" s="681"/>
      <c r="C1" s="681"/>
      <c r="D1" s="681"/>
      <c r="E1" s="681"/>
    </row>
    <row r="2" spans="1:32" ht="18" customHeight="1">
      <c r="A2" s="681"/>
      <c r="B2" s="681"/>
      <c r="C2" s="681"/>
      <c r="D2" s="681"/>
      <c r="E2" s="681"/>
      <c r="AD2" s="669" t="s">
        <v>345</v>
      </c>
      <c r="AE2" s="670"/>
      <c r="AF2" s="671"/>
    </row>
    <row r="3" spans="1:32" ht="18">
      <c r="A3" s="54" t="s">
        <v>17</v>
      </c>
      <c r="AD3" s="672" t="s">
        <v>346</v>
      </c>
      <c r="AE3" s="673"/>
      <c r="AF3" s="674"/>
    </row>
    <row r="4" spans="1:32">
      <c r="H4" s="47"/>
    </row>
    <row r="5" spans="1:32" ht="23.25">
      <c r="A5" s="612" t="s">
        <v>293</v>
      </c>
      <c r="B5" s="607"/>
      <c r="C5" s="607"/>
      <c r="D5" s="607"/>
      <c r="E5" s="607"/>
      <c r="F5" s="607"/>
      <c r="H5" s="22"/>
      <c r="I5" s="23"/>
      <c r="J5" s="24"/>
      <c r="K5" s="23"/>
      <c r="L5" s="22"/>
      <c r="M5" s="23"/>
      <c r="N5" s="48"/>
    </row>
    <row r="6" spans="1:32" ht="14.25">
      <c r="A6" s="613">
        <v>0.5</v>
      </c>
      <c r="B6" s="605"/>
      <c r="C6" s="614" t="s">
        <v>289</v>
      </c>
      <c r="D6" s="605"/>
      <c r="E6" s="605"/>
      <c r="F6" s="605"/>
      <c r="G6" s="28"/>
      <c r="H6" s="615"/>
      <c r="I6" s="548"/>
      <c r="J6" s="548"/>
      <c r="K6" s="548"/>
      <c r="L6" s="548"/>
      <c r="M6" s="548"/>
      <c r="N6" s="548"/>
    </row>
    <row r="7" spans="1:32" ht="14.25">
      <c r="A7" s="606">
        <v>0.51</v>
      </c>
      <c r="B7" s="607"/>
      <c r="C7" s="608" t="s">
        <v>290</v>
      </c>
      <c r="D7" s="607"/>
      <c r="E7" s="607"/>
      <c r="F7" s="607"/>
      <c r="H7" s="616"/>
      <c r="I7" s="548"/>
      <c r="J7" s="548"/>
      <c r="K7" s="548"/>
      <c r="L7" s="548"/>
      <c r="M7" s="548"/>
      <c r="N7" s="548"/>
    </row>
    <row r="8" spans="1:32" ht="14.25">
      <c r="A8" s="606">
        <v>0.32</v>
      </c>
      <c r="B8" s="607"/>
      <c r="C8" s="608" t="s">
        <v>291</v>
      </c>
      <c r="D8" s="607"/>
      <c r="E8" s="607"/>
      <c r="F8" s="607"/>
      <c r="H8" s="616"/>
      <c r="I8" s="548"/>
      <c r="J8" s="548"/>
      <c r="K8" s="548"/>
      <c r="L8" s="548"/>
      <c r="M8" s="548"/>
      <c r="N8" s="548"/>
    </row>
    <row r="9" spans="1:32" ht="14.25">
      <c r="A9" s="609">
        <v>0.26</v>
      </c>
      <c r="B9" s="610"/>
      <c r="C9" s="611" t="s">
        <v>292</v>
      </c>
      <c r="D9" s="610"/>
      <c r="E9" s="610"/>
      <c r="F9" s="610"/>
      <c r="G9" s="15"/>
      <c r="H9" s="617"/>
      <c r="I9" s="548"/>
      <c r="J9" s="548"/>
      <c r="K9" s="548"/>
      <c r="L9" s="548"/>
      <c r="M9" s="548"/>
      <c r="N9" s="548"/>
    </row>
    <row r="10" spans="1:32">
      <c r="C10" s="9"/>
      <c r="H10" s="682"/>
      <c r="I10" s="683"/>
      <c r="J10" s="683"/>
      <c r="K10" s="684"/>
      <c r="L10" s="684"/>
      <c r="M10" s="14"/>
      <c r="N10" s="1"/>
    </row>
    <row r="11" spans="1:32">
      <c r="C11" s="9"/>
      <c r="H11" s="683"/>
      <c r="I11" s="683"/>
      <c r="J11" s="683"/>
      <c r="K11" s="684"/>
      <c r="L11" s="684"/>
      <c r="M11" s="14"/>
      <c r="N11" s="1"/>
    </row>
    <row r="12" spans="1:32" ht="13.5" thickBot="1">
      <c r="C12" s="61"/>
      <c r="H12" s="10" t="s">
        <v>30</v>
      </c>
    </row>
    <row r="13" spans="1:32" ht="18.75" thickBot="1">
      <c r="A13" s="549" t="s">
        <v>18</v>
      </c>
      <c r="B13" s="550"/>
      <c r="C13" s="618">
        <v>0.5</v>
      </c>
      <c r="H13" s="43">
        <v>1</v>
      </c>
      <c r="J13" s="685" t="s">
        <v>88</v>
      </c>
      <c r="K13" s="685"/>
      <c r="L13" s="685"/>
      <c r="M13" s="685"/>
      <c r="N13" s="685"/>
      <c r="O13" s="685"/>
      <c r="P13" s="685"/>
    </row>
    <row r="14" spans="1:32" ht="11.25" customHeight="1">
      <c r="C14" s="9"/>
      <c r="H14" s="60"/>
      <c r="J14" s="56"/>
      <c r="K14" s="56"/>
      <c r="L14" s="56"/>
      <c r="M14" s="56"/>
      <c r="N14" s="56"/>
      <c r="O14" s="56"/>
      <c r="P14" s="56"/>
    </row>
    <row r="15" spans="1:32" s="15" customFormat="1" ht="19.5" customHeight="1">
      <c r="A15" s="58" t="s">
        <v>79</v>
      </c>
      <c r="B15" s="680"/>
      <c r="C15" s="680"/>
      <c r="D15" s="680"/>
      <c r="E15" s="680"/>
      <c r="F15" s="59"/>
      <c r="G15" s="59"/>
      <c r="H15" s="59"/>
      <c r="I15" s="57"/>
      <c r="J15" s="57"/>
    </row>
    <row r="16" spans="1:32" ht="19.5" customHeight="1">
      <c r="A16" s="689" t="s">
        <v>80</v>
      </c>
      <c r="B16" s="689"/>
      <c r="C16" s="689"/>
      <c r="D16" s="689"/>
      <c r="E16" s="689"/>
      <c r="F16" s="689"/>
      <c r="G16" s="689"/>
      <c r="H16" s="689"/>
      <c r="I16" s="689"/>
      <c r="J16" s="689"/>
      <c r="K16" s="689"/>
      <c r="L16" s="689"/>
      <c r="M16" s="689"/>
      <c r="N16" s="689"/>
      <c r="O16" s="689"/>
      <c r="P16" s="689"/>
      <c r="Q16" s="689"/>
      <c r="R16" s="689"/>
    </row>
    <row r="17" spans="1:18" ht="12.75" customHeight="1">
      <c r="A17" s="10"/>
      <c r="B17" s="10"/>
      <c r="C17" s="690" t="s">
        <v>294</v>
      </c>
      <c r="D17" s="690"/>
      <c r="E17" s="690"/>
      <c r="F17" s="690"/>
      <c r="G17" s="690"/>
      <c r="H17" s="690"/>
      <c r="I17" s="690"/>
      <c r="J17" s="690"/>
      <c r="K17" s="690"/>
      <c r="L17" s="690"/>
      <c r="M17" s="690"/>
      <c r="N17" s="690"/>
      <c r="O17" s="690"/>
      <c r="P17" s="690"/>
    </row>
    <row r="18" spans="1:18" ht="12.75" customHeight="1">
      <c r="A18" s="31" t="s">
        <v>75</v>
      </c>
      <c r="B18" s="10"/>
      <c r="C18" s="691"/>
      <c r="D18" s="691"/>
      <c r="E18" s="691"/>
      <c r="F18" s="691"/>
      <c r="G18" s="691"/>
      <c r="H18" s="691"/>
      <c r="I18" s="691"/>
      <c r="J18" s="691"/>
      <c r="K18" s="691"/>
      <c r="L18" s="691"/>
      <c r="M18" s="691"/>
      <c r="N18" s="691"/>
      <c r="O18" s="691"/>
      <c r="P18" s="691"/>
    </row>
    <row r="19" spans="1:18" ht="12.75" customHeight="1">
      <c r="A19" s="31"/>
      <c r="B19" s="10"/>
      <c r="C19" s="692" t="s">
        <v>288</v>
      </c>
      <c r="D19" s="692"/>
      <c r="E19" s="692"/>
      <c r="F19" s="692"/>
      <c r="G19" s="692"/>
      <c r="H19" s="692"/>
      <c r="I19" s="692"/>
      <c r="J19" s="692"/>
      <c r="K19" s="692"/>
      <c r="L19" s="692"/>
      <c r="M19" s="692"/>
      <c r="N19" s="692"/>
      <c r="O19" s="693"/>
      <c r="P19" s="693"/>
    </row>
    <row r="20" spans="1:18" ht="15">
      <c r="A20" s="31"/>
      <c r="B20" s="10"/>
      <c r="C20" s="692" t="s">
        <v>287</v>
      </c>
      <c r="D20" s="692"/>
      <c r="E20" s="692"/>
      <c r="F20" s="692"/>
      <c r="G20" s="692"/>
      <c r="H20" s="692"/>
      <c r="I20" s="694"/>
      <c r="J20" s="694"/>
      <c r="K20" s="694"/>
      <c r="L20" s="694"/>
      <c r="M20" s="694"/>
      <c r="N20" s="694"/>
      <c r="O20" s="694"/>
      <c r="P20" s="694"/>
    </row>
    <row r="21" spans="1:18" ht="15">
      <c r="A21" s="31"/>
      <c r="B21" s="10"/>
      <c r="C21" s="85"/>
      <c r="D21" s="85"/>
      <c r="E21" s="85"/>
      <c r="F21" s="85"/>
      <c r="G21" s="85"/>
      <c r="H21" s="85"/>
      <c r="I21" s="85"/>
      <c r="J21" s="85"/>
      <c r="K21" s="85"/>
      <c r="L21" s="85"/>
      <c r="M21" s="85"/>
      <c r="N21" s="85"/>
    </row>
    <row r="22" spans="1:18" ht="38.25" customHeight="1">
      <c r="A22" s="686" t="s">
        <v>87</v>
      </c>
      <c r="B22" s="687"/>
      <c r="C22" s="687"/>
      <c r="D22" s="687"/>
      <c r="E22" s="688"/>
      <c r="H22" s="92">
        <v>0</v>
      </c>
      <c r="I22" s="91"/>
      <c r="J22" s="92">
        <v>0</v>
      </c>
      <c r="K22" s="91"/>
      <c r="L22" s="92">
        <v>0</v>
      </c>
      <c r="M22" s="91"/>
      <c r="N22" s="92">
        <v>0</v>
      </c>
      <c r="O22" s="91"/>
      <c r="P22" s="92">
        <v>0</v>
      </c>
    </row>
    <row r="23" spans="1:18" ht="25.5" customHeight="1" thickBot="1">
      <c r="A23" s="102"/>
      <c r="B23" s="102"/>
      <c r="C23" s="102"/>
      <c r="D23" s="102"/>
      <c r="E23" s="102"/>
      <c r="F23" s="103"/>
      <c r="G23" s="103"/>
      <c r="H23" s="104"/>
      <c r="I23" s="104"/>
      <c r="J23" s="104"/>
      <c r="K23" s="104"/>
      <c r="L23" s="104"/>
      <c r="M23" s="104"/>
      <c r="N23" s="104"/>
      <c r="O23" s="104"/>
      <c r="P23" s="104"/>
      <c r="Q23" s="103"/>
      <c r="R23" s="103"/>
    </row>
    <row r="24" spans="1:18" ht="19.5" customHeight="1">
      <c r="A24" s="679" t="s">
        <v>81</v>
      </c>
      <c r="B24" s="679"/>
      <c r="C24" s="679"/>
      <c r="D24" s="679"/>
      <c r="E24" s="679"/>
      <c r="F24" s="679"/>
      <c r="G24" s="679"/>
      <c r="H24" s="679"/>
      <c r="I24" s="679"/>
      <c r="J24" s="679"/>
      <c r="K24" s="679"/>
      <c r="L24" s="679"/>
      <c r="M24" s="679"/>
      <c r="N24" s="679"/>
      <c r="O24" s="679"/>
      <c r="P24" s="679"/>
      <c r="Q24" s="679"/>
      <c r="R24" s="679"/>
    </row>
    <row r="25" spans="1:18">
      <c r="A25" s="11" t="s">
        <v>3</v>
      </c>
      <c r="H25" s="14"/>
    </row>
    <row r="26" spans="1:18">
      <c r="H26" s="14"/>
    </row>
    <row r="27" spans="1:18">
      <c r="A27" s="93" t="s">
        <v>82</v>
      </c>
      <c r="B27" s="28"/>
      <c r="C27" s="28"/>
      <c r="D27" s="28"/>
      <c r="E27" s="28"/>
      <c r="F27" s="28"/>
      <c r="G27" s="28"/>
      <c r="H27" s="29"/>
      <c r="I27" s="28"/>
      <c r="J27" s="28"/>
      <c r="K27" s="28"/>
      <c r="L27" s="28"/>
      <c r="M27" s="28"/>
      <c r="N27" s="28"/>
      <c r="O27" s="28"/>
      <c r="P27" s="28"/>
      <c r="Q27" s="28"/>
      <c r="R27" s="28"/>
    </row>
    <row r="28" spans="1:18">
      <c r="A28" s="30" t="s">
        <v>4</v>
      </c>
      <c r="B28" s="15"/>
      <c r="C28" s="15"/>
      <c r="D28" s="15"/>
      <c r="E28" s="15"/>
      <c r="F28" s="15"/>
      <c r="G28" s="15"/>
      <c r="H28" s="16"/>
      <c r="I28" s="15"/>
      <c r="J28" s="15"/>
      <c r="K28" s="15"/>
      <c r="L28" s="15"/>
      <c r="M28" s="15"/>
      <c r="N28" s="15"/>
      <c r="O28" s="15"/>
      <c r="P28" s="15"/>
      <c r="Q28" s="15"/>
      <c r="R28" s="15"/>
    </row>
    <row r="29" spans="1:18">
      <c r="A29" s="46"/>
      <c r="H29" s="14">
        <v>0</v>
      </c>
      <c r="J29" s="11">
        <v>0</v>
      </c>
      <c r="K29" s="11" t="s">
        <v>3</v>
      </c>
      <c r="L29" s="11">
        <v>0</v>
      </c>
      <c r="M29" s="11" t="s">
        <v>3</v>
      </c>
      <c r="N29" s="11">
        <v>0</v>
      </c>
      <c r="P29" s="11">
        <v>0</v>
      </c>
    </row>
    <row r="30" spans="1:18">
      <c r="A30" s="90"/>
      <c r="H30" s="14">
        <v>0</v>
      </c>
      <c r="J30" s="11">
        <v>0</v>
      </c>
      <c r="L30" s="11">
        <v>0</v>
      </c>
      <c r="N30" s="11">
        <v>0</v>
      </c>
      <c r="P30" s="11">
        <v>0</v>
      </c>
    </row>
    <row r="31" spans="1:18">
      <c r="H31" s="14">
        <v>0</v>
      </c>
      <c r="J31" s="11">
        <v>0</v>
      </c>
      <c r="L31" s="11">
        <v>0</v>
      </c>
      <c r="N31" s="11">
        <v>0</v>
      </c>
      <c r="P31" s="11">
        <v>0</v>
      </c>
    </row>
    <row r="32" spans="1:18">
      <c r="H32" s="16">
        <v>0</v>
      </c>
      <c r="J32" s="15">
        <v>0</v>
      </c>
      <c r="L32" s="15">
        <v>0</v>
      </c>
      <c r="N32" s="15">
        <v>0</v>
      </c>
      <c r="P32" s="15">
        <v>0</v>
      </c>
    </row>
    <row r="33" spans="1:18">
      <c r="A33" s="12" t="s">
        <v>2</v>
      </c>
      <c r="H33" s="32">
        <f>SUM(H29:H32)</f>
        <v>0</v>
      </c>
      <c r="I33" s="25"/>
      <c r="J33" s="36">
        <f>SUM(J29:J32)</f>
        <v>0</v>
      </c>
      <c r="K33" s="25"/>
      <c r="L33" s="36">
        <f>SUM(L29:L32)</f>
        <v>0</v>
      </c>
      <c r="M33" s="25"/>
      <c r="N33" s="36">
        <f>SUM(N29:N32)</f>
        <v>0</v>
      </c>
      <c r="O33" s="25"/>
      <c r="P33" s="36">
        <f>SUM(P29:P32)</f>
        <v>0</v>
      </c>
    </row>
    <row r="34" spans="1:18">
      <c r="A34" s="12"/>
      <c r="H34" s="32"/>
      <c r="I34" s="25"/>
      <c r="J34" s="36"/>
      <c r="K34" s="25"/>
      <c r="L34" s="36"/>
      <c r="M34" s="25"/>
      <c r="N34" s="36"/>
      <c r="O34" s="25"/>
      <c r="P34" s="36"/>
    </row>
    <row r="35" spans="1:18" ht="15.75" customHeight="1">
      <c r="A35" s="664"/>
      <c r="B35" s="664"/>
      <c r="C35" s="664"/>
      <c r="D35" s="664"/>
      <c r="E35" s="664"/>
      <c r="H35" s="91"/>
      <c r="I35" s="91"/>
      <c r="J35" s="91"/>
      <c r="K35" s="91"/>
      <c r="L35" s="91"/>
      <c r="M35" s="91"/>
      <c r="N35" s="91"/>
      <c r="O35" s="91"/>
      <c r="P35" s="91"/>
    </row>
    <row r="36" spans="1:18" ht="38.25" customHeight="1">
      <c r="A36" s="87" t="s">
        <v>76</v>
      </c>
      <c r="B36" s="86"/>
      <c r="C36" s="89" t="s">
        <v>78</v>
      </c>
      <c r="D36" s="86"/>
      <c r="E36" s="89" t="s">
        <v>77</v>
      </c>
      <c r="H36" s="14"/>
    </row>
    <row r="37" spans="1:18" ht="16.5" customHeight="1">
      <c r="A37" s="87"/>
      <c r="B37" s="86"/>
      <c r="C37" s="88">
        <v>1</v>
      </c>
      <c r="D37" s="86"/>
      <c r="E37" s="88">
        <v>0</v>
      </c>
      <c r="H37" s="14"/>
    </row>
    <row r="38" spans="1:18" ht="16.5" customHeight="1">
      <c r="A38" s="17" t="s">
        <v>5</v>
      </c>
      <c r="C38" s="84" t="s">
        <v>285</v>
      </c>
      <c r="H38" s="552">
        <f>Tuition!K6</f>
        <v>0</v>
      </c>
      <c r="J38" s="553">
        <f>Tuition!M6</f>
        <v>0</v>
      </c>
      <c r="L38" s="553">
        <f>Tuition!O6</f>
        <v>0</v>
      </c>
      <c r="N38" s="553">
        <f>Tuition!Q6</f>
        <v>0</v>
      </c>
      <c r="P38" s="553">
        <f>Tuition!S6</f>
        <v>0</v>
      </c>
    </row>
    <row r="39" spans="1:18">
      <c r="A39" s="17" t="s">
        <v>5</v>
      </c>
      <c r="C39" s="84" t="s">
        <v>286</v>
      </c>
      <c r="H39" s="551">
        <f>Tuition!K26</f>
        <v>0</v>
      </c>
      <c r="J39" s="554">
        <f>Tuition!M26</f>
        <v>0</v>
      </c>
      <c r="L39" s="554">
        <f>Tuition!O26</f>
        <v>0</v>
      </c>
      <c r="N39" s="554">
        <f>Tuition!Q26</f>
        <v>0</v>
      </c>
      <c r="P39" s="554">
        <f>Tuition!S26</f>
        <v>0</v>
      </c>
      <c r="R39" s="14"/>
    </row>
    <row r="40" spans="1:18">
      <c r="A40" s="12" t="s">
        <v>2</v>
      </c>
      <c r="H40" s="32">
        <f>+H38+H39</f>
        <v>0</v>
      </c>
      <c r="I40" s="25"/>
      <c r="J40" s="32">
        <f>+J38+J39</f>
        <v>0</v>
      </c>
      <c r="K40" s="25"/>
      <c r="L40" s="32">
        <f>+L38+L39</f>
        <v>0</v>
      </c>
      <c r="M40" s="25"/>
      <c r="N40" s="32">
        <f>+N38+N39</f>
        <v>0</v>
      </c>
      <c r="O40" s="25"/>
      <c r="P40" s="32">
        <f>+P38+P39</f>
        <v>0</v>
      </c>
    </row>
    <row r="41" spans="1:18">
      <c r="A41" s="12"/>
      <c r="H41" s="32"/>
      <c r="I41" s="25"/>
      <c r="J41" s="32"/>
      <c r="K41" s="25"/>
      <c r="L41" s="32"/>
      <c r="M41" s="25"/>
      <c r="N41" s="32"/>
      <c r="O41" s="25"/>
      <c r="P41" s="32"/>
    </row>
    <row r="42" spans="1:18">
      <c r="H42" s="14"/>
    </row>
    <row r="43" spans="1:18">
      <c r="A43" s="26" t="s">
        <v>83</v>
      </c>
      <c r="B43" s="27"/>
      <c r="C43" s="27"/>
      <c r="D43" s="27"/>
      <c r="E43" s="27"/>
      <c r="F43" s="27"/>
      <c r="G43" s="27"/>
      <c r="H43" s="94"/>
      <c r="I43" s="27"/>
      <c r="J43" s="27"/>
      <c r="K43" s="27"/>
      <c r="L43" s="27"/>
      <c r="M43" s="27"/>
      <c r="N43" s="27"/>
      <c r="O43" s="27"/>
      <c r="P43" s="27"/>
      <c r="Q43" s="27"/>
      <c r="R43" s="27"/>
    </row>
    <row r="44" spans="1:18">
      <c r="A44" s="17" t="s">
        <v>84</v>
      </c>
      <c r="H44" s="14">
        <v>0</v>
      </c>
      <c r="J44" s="14">
        <v>0</v>
      </c>
      <c r="L44" s="14">
        <v>0</v>
      </c>
      <c r="N44" s="14">
        <v>0</v>
      </c>
      <c r="P44" s="14">
        <v>0</v>
      </c>
    </row>
    <row r="45" spans="1:18">
      <c r="A45" s="17" t="s">
        <v>85</v>
      </c>
      <c r="H45" s="16">
        <v>0</v>
      </c>
      <c r="J45" s="16">
        <v>0</v>
      </c>
      <c r="L45" s="16">
        <v>0</v>
      </c>
      <c r="N45" s="16">
        <v>0</v>
      </c>
      <c r="P45" s="16">
        <v>0</v>
      </c>
    </row>
    <row r="46" spans="1:18">
      <c r="A46" s="12" t="s">
        <v>86</v>
      </c>
      <c r="H46" s="32">
        <f>SUM(H44:H45)</f>
        <v>0</v>
      </c>
      <c r="I46" s="25"/>
      <c r="J46" s="32">
        <f>SUM(J44:J45)</f>
        <v>0</v>
      </c>
      <c r="K46" s="25"/>
      <c r="L46" s="32">
        <f>SUM(L44:L45)</f>
        <v>0</v>
      </c>
      <c r="M46" s="25"/>
      <c r="N46" s="32">
        <f>SUM(N44:N45)</f>
        <v>0</v>
      </c>
      <c r="O46" s="25"/>
      <c r="P46" s="32">
        <f>SUM(P44:P45)</f>
        <v>0</v>
      </c>
    </row>
    <row r="47" spans="1:18">
      <c r="H47" s="14"/>
    </row>
    <row r="48" spans="1:18">
      <c r="J48" s="14"/>
    </row>
    <row r="50" spans="1:23">
      <c r="A50" s="10" t="s">
        <v>19</v>
      </c>
      <c r="H50" s="2">
        <f>SUM(+H33+H40+H22+H46)</f>
        <v>0</v>
      </c>
      <c r="I50" s="2"/>
      <c r="J50" s="2">
        <f>SUM(+J33+J40+J22+J46)</f>
        <v>0</v>
      </c>
      <c r="K50" s="2"/>
      <c r="L50" s="2">
        <f>SUM(+L33+L40+L22+L46)</f>
        <v>0</v>
      </c>
      <c r="M50" s="2"/>
      <c r="N50" s="2">
        <f>SUM(+N33+N40+N22+N46)</f>
        <v>0</v>
      </c>
      <c r="O50" s="2"/>
      <c r="P50" s="2">
        <f>SUM(+P33+P40+P22+P46)</f>
        <v>0</v>
      </c>
      <c r="R50" s="14">
        <f>SUM(H50:P50)</f>
        <v>0</v>
      </c>
    </row>
    <row r="51" spans="1:23">
      <c r="H51" s="18">
        <f>SUM(+H50-H39)</f>
        <v>0</v>
      </c>
      <c r="I51" s="19"/>
      <c r="J51" s="18">
        <f>SUM(+J50-J39)</f>
        <v>0</v>
      </c>
      <c r="K51" s="19"/>
      <c r="L51" s="18">
        <f>SUM(+L50-L39)</f>
        <v>0</v>
      </c>
      <c r="M51" s="19"/>
      <c r="N51" s="18">
        <f>SUM(+N50-N39)</f>
        <v>0</v>
      </c>
      <c r="O51" s="19"/>
      <c r="P51" s="18">
        <f>SUM(+P50-P39)</f>
        <v>0</v>
      </c>
    </row>
    <row r="53" spans="1:23">
      <c r="A53" s="26" t="s">
        <v>6</v>
      </c>
      <c r="B53" s="27"/>
      <c r="C53" s="27"/>
      <c r="D53" s="27"/>
      <c r="E53" s="27"/>
      <c r="F53" s="27"/>
      <c r="G53" s="27"/>
      <c r="H53" s="27"/>
      <c r="I53" s="27"/>
      <c r="J53" s="27"/>
      <c r="K53" s="27"/>
      <c r="L53" s="27"/>
      <c r="M53" s="27"/>
      <c r="N53" s="27"/>
      <c r="O53" s="27"/>
      <c r="P53" s="27"/>
      <c r="Q53" s="27"/>
      <c r="R53" s="27"/>
    </row>
    <row r="54" spans="1:23">
      <c r="A54" s="17" t="s">
        <v>8</v>
      </c>
      <c r="U54" s="620" t="s">
        <v>339</v>
      </c>
      <c r="V54" s="619"/>
      <c r="W54" s="620" t="s">
        <v>340</v>
      </c>
    </row>
    <row r="55" spans="1:23">
      <c r="E55" s="13" t="s">
        <v>7</v>
      </c>
      <c r="H55" s="16">
        <v>0</v>
      </c>
      <c r="I55" s="16"/>
      <c r="J55" s="16">
        <v>0</v>
      </c>
      <c r="K55" s="16"/>
      <c r="L55" s="16">
        <v>0</v>
      </c>
      <c r="M55" s="16"/>
      <c r="N55" s="16">
        <v>0</v>
      </c>
      <c r="O55" s="16"/>
      <c r="P55" s="16">
        <v>0</v>
      </c>
      <c r="U55" s="11">
        <f>IF(SUM(H55:P56)&gt;25000,25000,SUM(H55:P56))</f>
        <v>0</v>
      </c>
      <c r="W55" s="14">
        <f>SUM(H55:P56)-U55</f>
        <v>0</v>
      </c>
    </row>
    <row r="56" spans="1:23">
      <c r="E56" s="13" t="s">
        <v>20</v>
      </c>
      <c r="H56" s="14">
        <v>0</v>
      </c>
      <c r="I56" s="14"/>
      <c r="J56" s="14">
        <v>0</v>
      </c>
      <c r="K56" s="14"/>
      <c r="L56" s="14">
        <v>0</v>
      </c>
      <c r="M56" s="14"/>
      <c r="N56" s="14">
        <v>0</v>
      </c>
      <c r="O56" s="14"/>
      <c r="P56" s="14">
        <v>0</v>
      </c>
    </row>
    <row r="57" spans="1:23">
      <c r="H57" s="33">
        <f>IF(H55+H56&gt;=25000,"25,000",H55+H56)</f>
        <v>0</v>
      </c>
      <c r="I57" s="34"/>
      <c r="J57" s="35">
        <f>IF(J55+J56+H57&gt;=25000, 25000-H57, J55+J56)</f>
        <v>0</v>
      </c>
      <c r="K57" s="34"/>
      <c r="L57" s="35">
        <f>IF(L55+L56+J57+H57&gt;=25000, 25000-(J57+H57), L55+L56)</f>
        <v>0</v>
      </c>
      <c r="M57" s="34"/>
      <c r="N57" s="35">
        <f>IF(N55+N56+L57+J57+H57&gt;=25000, 25000-(L57+J57+H57), N55+N56)</f>
        <v>0</v>
      </c>
      <c r="O57" s="34"/>
      <c r="P57" s="35">
        <f>IF(P55+P56+N57+L57+J57+H57&gt;=25000, 25000-(N57+L57+J57+H57), P55+P56)</f>
        <v>0</v>
      </c>
    </row>
    <row r="58" spans="1:23">
      <c r="A58" s="17" t="s">
        <v>9</v>
      </c>
    </row>
    <row r="59" spans="1:23">
      <c r="E59" s="13" t="s">
        <v>7</v>
      </c>
      <c r="H59" s="16">
        <v>0</v>
      </c>
      <c r="I59" s="16"/>
      <c r="J59" s="16">
        <v>0</v>
      </c>
      <c r="K59" s="16"/>
      <c r="L59" s="16">
        <v>0</v>
      </c>
      <c r="M59" s="16"/>
      <c r="N59" s="16">
        <v>0</v>
      </c>
      <c r="O59" s="16"/>
      <c r="P59" s="16">
        <v>0</v>
      </c>
      <c r="U59" s="11">
        <f>IF(SUM(H59:P60)&gt;25000,25000,SUM(H59:P60))</f>
        <v>0</v>
      </c>
      <c r="W59" s="14">
        <f>SUM(H59:P60)-U59</f>
        <v>0</v>
      </c>
    </row>
    <row r="60" spans="1:23">
      <c r="E60" s="13" t="s">
        <v>20</v>
      </c>
      <c r="H60" s="14">
        <v>0</v>
      </c>
      <c r="I60" s="14"/>
      <c r="J60" s="14">
        <v>0</v>
      </c>
      <c r="K60" s="14"/>
      <c r="L60" s="14">
        <v>0</v>
      </c>
      <c r="M60" s="14"/>
      <c r="N60" s="14">
        <v>0</v>
      </c>
      <c r="O60" s="14"/>
      <c r="P60" s="14">
        <v>0</v>
      </c>
    </row>
    <row r="61" spans="1:23">
      <c r="H61" s="63">
        <f>IF(H59+H60&gt;=25000,"25,000",H59+H60)</f>
        <v>0</v>
      </c>
      <c r="I61" s="64"/>
      <c r="J61" s="65">
        <f>IF(J59+J60+H61&gt;=25000, 25000-H61, J59+J60)</f>
        <v>0</v>
      </c>
      <c r="K61" s="64"/>
      <c r="L61" s="65">
        <f>IF(L59+L60+J61+H61&gt;=25000, 25000-(J61+H61), L59+L60)</f>
        <v>0</v>
      </c>
      <c r="M61" s="64"/>
      <c r="N61" s="65">
        <f>IF(N59+N60+L61+J61+H61&gt;=25000, 25000-(L61+J61+H61), N59+N60)</f>
        <v>0</v>
      </c>
      <c r="O61" s="64"/>
      <c r="P61" s="65">
        <f>IF(P59+P60+N61+L61+J61+H61&gt;=25000, 25000-(N61+L61+J61+H61), P59+P60)</f>
        <v>0</v>
      </c>
    </row>
    <row r="62" spans="1:23">
      <c r="A62" s="17" t="s">
        <v>29</v>
      </c>
      <c r="H62" s="62"/>
      <c r="I62" s="62"/>
      <c r="J62" s="62"/>
      <c r="K62" s="62"/>
      <c r="L62" s="62"/>
      <c r="M62" s="62"/>
      <c r="N62" s="62"/>
      <c r="O62" s="62"/>
      <c r="P62" s="62"/>
    </row>
    <row r="63" spans="1:23">
      <c r="E63" s="13" t="s">
        <v>7</v>
      </c>
      <c r="H63" s="16">
        <v>0</v>
      </c>
      <c r="I63" s="16"/>
      <c r="J63" s="16">
        <v>0</v>
      </c>
      <c r="K63" s="16"/>
      <c r="L63" s="16">
        <v>0</v>
      </c>
      <c r="M63" s="16"/>
      <c r="N63" s="16">
        <v>0</v>
      </c>
      <c r="O63" s="16"/>
      <c r="P63" s="16">
        <v>0</v>
      </c>
      <c r="Q63" s="14"/>
      <c r="U63" s="11">
        <f>IF(SUM(H63:P64)&gt;25000,25000,SUM(H63:P64))</f>
        <v>0</v>
      </c>
      <c r="W63" s="14">
        <f>SUM(H63:P64)-U63</f>
        <v>0</v>
      </c>
    </row>
    <row r="64" spans="1:23">
      <c r="E64" s="13" t="s">
        <v>20</v>
      </c>
      <c r="H64" s="14">
        <v>0</v>
      </c>
      <c r="I64" s="14"/>
      <c r="J64" s="14">
        <v>0</v>
      </c>
      <c r="K64" s="14"/>
      <c r="L64" s="14">
        <v>0</v>
      </c>
      <c r="M64" s="14"/>
      <c r="N64" s="14">
        <v>0</v>
      </c>
      <c r="O64" s="14"/>
      <c r="P64" s="14">
        <v>0</v>
      </c>
      <c r="Q64" s="14"/>
    </row>
    <row r="65" spans="1:23">
      <c r="H65" s="63">
        <f>IF(H63+H64&gt;=25000,"25,000",H63+H64)</f>
        <v>0</v>
      </c>
      <c r="I65" s="64"/>
      <c r="J65" s="65">
        <f>IF(J63+J64+H65&gt;=25000, 25000-H65, J63+J64)</f>
        <v>0</v>
      </c>
      <c r="K65" s="64"/>
      <c r="L65" s="65">
        <f>IF(L63+L64+J65+H65&gt;=25000, 25000-(J65+H65), L63+L64)</f>
        <v>0</v>
      </c>
      <c r="M65" s="64"/>
      <c r="N65" s="65">
        <f>IF(N63+N64+L65+J65+H65&gt;=25000, 25000-(L65+J65+H65), N63+N64)</f>
        <v>0</v>
      </c>
      <c r="O65" s="64"/>
      <c r="P65" s="65">
        <f>IF(P63+P64+N65+L65+J65+H65&gt;=25000, 25000-(N65+L65+J65+H65), P63+P64)</f>
        <v>0</v>
      </c>
    </row>
    <row r="66" spans="1:23">
      <c r="A66" s="17" t="s">
        <v>10</v>
      </c>
      <c r="H66" s="62"/>
      <c r="I66" s="62"/>
      <c r="J66" s="62"/>
      <c r="K66" s="62"/>
      <c r="L66" s="62"/>
      <c r="M66" s="62"/>
      <c r="N66" s="62"/>
      <c r="O66" s="62"/>
      <c r="P66" s="62"/>
    </row>
    <row r="67" spans="1:23">
      <c r="E67" s="13" t="s">
        <v>7</v>
      </c>
      <c r="H67" s="16">
        <v>0</v>
      </c>
      <c r="I67" s="16"/>
      <c r="J67" s="16">
        <v>0</v>
      </c>
      <c r="K67" s="16"/>
      <c r="L67" s="16">
        <v>0</v>
      </c>
      <c r="M67" s="16"/>
      <c r="N67" s="16">
        <v>0</v>
      </c>
      <c r="O67" s="16"/>
      <c r="P67" s="16">
        <v>0</v>
      </c>
      <c r="U67" s="11">
        <f>IF(SUM(H67:P68)&gt;25000,25000,SUM(H67:P68))</f>
        <v>0</v>
      </c>
      <c r="W67" s="14">
        <f>SUM(H67:P68)-U67</f>
        <v>0</v>
      </c>
    </row>
    <row r="68" spans="1:23">
      <c r="E68" s="13" t="s">
        <v>20</v>
      </c>
      <c r="H68" s="14">
        <v>0</v>
      </c>
      <c r="I68" s="14"/>
      <c r="J68" s="14">
        <v>0</v>
      </c>
      <c r="K68" s="14"/>
      <c r="L68" s="14">
        <v>0</v>
      </c>
      <c r="M68" s="14"/>
      <c r="N68" s="14">
        <v>0</v>
      </c>
      <c r="O68" s="14"/>
      <c r="P68" s="14">
        <v>0</v>
      </c>
    </row>
    <row r="69" spans="1:23">
      <c r="H69" s="33">
        <f>IF(H67+H68&gt;=25000,"25,000",H67+H68)</f>
        <v>0</v>
      </c>
      <c r="I69" s="34"/>
      <c r="J69" s="35">
        <f>IF(J67+J68+H69&gt;=25000, 25000-H69, J67+J68)</f>
        <v>0</v>
      </c>
      <c r="K69" s="34"/>
      <c r="L69" s="35">
        <f>IF(L67+L68+J69+H69&gt;=25000, 25000-(J69+H69), L67+L68)</f>
        <v>0</v>
      </c>
      <c r="M69" s="34"/>
      <c r="N69" s="35">
        <f>IF(N67+N68+L69+J69+H69&gt;=25000, 25000-(L69+J69+H69), N67+N68)</f>
        <v>0</v>
      </c>
      <c r="O69" s="34"/>
      <c r="P69" s="35">
        <f>IF(P67+P68+N69+L69+J69+H69&gt;=25000, 25000-(N69+L69+J69+H69), P67+P68)</f>
        <v>0</v>
      </c>
    </row>
    <row r="71" spans="1:23">
      <c r="A71" s="10" t="s">
        <v>11</v>
      </c>
      <c r="B71" s="10"/>
      <c r="C71" s="10"/>
      <c r="D71" s="10"/>
      <c r="E71" s="10"/>
      <c r="F71" s="10"/>
      <c r="G71" s="10"/>
      <c r="H71" s="32">
        <f>SUM(H55+H59+H63+H67)</f>
        <v>0</v>
      </c>
      <c r="I71" s="32"/>
      <c r="J71" s="32">
        <f>SUM(J55+J59+J63+J67)</f>
        <v>0</v>
      </c>
      <c r="K71" s="32"/>
      <c r="L71" s="32">
        <f>SUM(L55+L59+L63+L67)</f>
        <v>0</v>
      </c>
      <c r="M71" s="32"/>
      <c r="N71" s="32">
        <f>SUM(N55+N59+N63+N67)</f>
        <v>0</v>
      </c>
      <c r="O71" s="32"/>
      <c r="P71" s="32">
        <f>SUM(P55+P59+P63+P67)</f>
        <v>0</v>
      </c>
      <c r="Q71" s="14"/>
      <c r="R71" s="14">
        <f>SUM(H71:P71)</f>
        <v>0</v>
      </c>
      <c r="U71" s="28">
        <f>SUM(U55:U68)</f>
        <v>0</v>
      </c>
      <c r="W71" s="29">
        <f>SUM(W55:W68)</f>
        <v>0</v>
      </c>
    </row>
    <row r="72" spans="1:23">
      <c r="A72" s="10" t="s">
        <v>12</v>
      </c>
      <c r="B72" s="10"/>
      <c r="C72" s="10"/>
      <c r="D72" s="10"/>
      <c r="E72" s="10"/>
      <c r="F72" s="10"/>
      <c r="G72" s="10"/>
      <c r="H72" s="32">
        <f>SUM(H56+H60+H64+H68)</f>
        <v>0</v>
      </c>
      <c r="I72" s="32"/>
      <c r="J72" s="32">
        <f>SUM(J56+J60+J64+J68)</f>
        <v>0</v>
      </c>
      <c r="K72" s="32"/>
      <c r="L72" s="32">
        <f>SUM(L56+L60+L64+L68)</f>
        <v>0</v>
      </c>
      <c r="M72" s="32"/>
      <c r="N72" s="32">
        <f>SUM(N56+N60+N64+N68)</f>
        <v>0</v>
      </c>
      <c r="O72" s="32"/>
      <c r="P72" s="32">
        <f>SUM(P56+P60+P64+P68)</f>
        <v>0</v>
      </c>
      <c r="Q72" s="14"/>
      <c r="R72" s="14">
        <f>SUM(H72:P72)</f>
        <v>0</v>
      </c>
    </row>
    <row r="76" spans="1:23" s="21" customFormat="1" ht="18.75" customHeight="1">
      <c r="A76" s="20" t="s">
        <v>13</v>
      </c>
      <c r="H76" s="37">
        <f>SUM(H50+H71+H72)</f>
        <v>0</v>
      </c>
      <c r="I76" s="37"/>
      <c r="J76" s="37">
        <f>SUM(J50+J71+J72)</f>
        <v>0</v>
      </c>
      <c r="K76" s="37"/>
      <c r="L76" s="37">
        <f>SUM(L50+L71+L72)</f>
        <v>0</v>
      </c>
      <c r="M76" s="37"/>
      <c r="N76" s="37">
        <f>SUM(N50+N71+N72)</f>
        <v>0</v>
      </c>
      <c r="O76" s="37"/>
      <c r="P76" s="37">
        <f>SUM(P50+P71+P72)</f>
        <v>0</v>
      </c>
    </row>
    <row r="77" spans="1:23" s="21" customFormat="1" ht="18.75" customHeight="1">
      <c r="A77" s="20" t="s">
        <v>14</v>
      </c>
      <c r="H77" s="38">
        <f>IF(H57&gt;25000,"25000",H57)+IF(H61&gt;25000,"25000",H61)+IF(H65&gt;25000,"25000",H65)+IF(H69&gt;25000,"25000",H69)+H22</f>
        <v>0</v>
      </c>
      <c r="I77" s="37"/>
      <c r="J77" s="38">
        <f>IF(J57&gt;25000,"25000",J57)+IF(J61&gt;25000,"25000",J61)+IF(J65&gt;25000,"25000",J65)+IF(J69&gt;25000,"25000",J69)+J22</f>
        <v>0</v>
      </c>
      <c r="K77" s="37"/>
      <c r="L77" s="38">
        <f>IF(L57&gt;25000,"25000",L57)+IF(L61&gt;25000,"25000",L61)+IF(L65&gt;25000,"25000",L65)+IF(L69&gt;25000,"25000",L69)+L22</f>
        <v>0</v>
      </c>
      <c r="M77" s="37"/>
      <c r="N77" s="38">
        <f>IF(N57&gt;25000,"25000",N57)+IF(N61&gt;25000,"25000",N61)+IF(N65&gt;25000,"25000",N65)+IF(N69&gt;25000,"25000",N69)+N22</f>
        <v>0</v>
      </c>
      <c r="O77" s="37"/>
      <c r="P77" s="38">
        <f>IF(P57&gt;25000,"25000",P57)+IF(P61&gt;25000,"25000",P61)+IF(P65&gt;25000,"25000",P65)+IF(P69&gt;25000,"25000",P69)+P22</f>
        <v>0</v>
      </c>
    </row>
    <row r="78" spans="1:23" s="21" customFormat="1" ht="18.75" customHeight="1">
      <c r="A78" s="20" t="s">
        <v>15</v>
      </c>
      <c r="H78" s="39">
        <f>ROUND(+H77*FA,0)</f>
        <v>0</v>
      </c>
      <c r="I78" s="37"/>
      <c r="J78" s="39">
        <f>ROUND(+J77*FA,0)</f>
        <v>0</v>
      </c>
      <c r="K78" s="37"/>
      <c r="L78" s="39">
        <f>ROUND(+L77*FA,0)</f>
        <v>0</v>
      </c>
      <c r="M78" s="37"/>
      <c r="N78" s="39">
        <f>ROUND(+N77*FA,0)</f>
        <v>0</v>
      </c>
      <c r="O78" s="37"/>
      <c r="P78" s="39">
        <f>ROUND(+P77*FA,0)</f>
        <v>0</v>
      </c>
    </row>
    <row r="79" spans="1:23" s="21" customFormat="1" ht="18.75" customHeight="1">
      <c r="A79" s="20" t="s">
        <v>16</v>
      </c>
      <c r="H79" s="37">
        <f>SUM(H76+H78)</f>
        <v>0</v>
      </c>
      <c r="I79" s="37"/>
      <c r="J79" s="37">
        <f>SUM(J76+J78)</f>
        <v>0</v>
      </c>
      <c r="K79" s="37"/>
      <c r="L79" s="37">
        <f>SUM(L76+L78)</f>
        <v>0</v>
      </c>
      <c r="M79" s="37"/>
      <c r="N79" s="37">
        <f>SUM(N76+N78)</f>
        <v>0</v>
      </c>
      <c r="O79" s="37"/>
      <c r="P79" s="37">
        <f>SUM(P76+P78)</f>
        <v>0</v>
      </c>
    </row>
    <row r="80" spans="1:23" ht="15">
      <c r="C80" s="695" t="s">
        <v>71</v>
      </c>
      <c r="D80" s="695"/>
      <c r="E80" s="695"/>
      <c r="F80" s="82"/>
      <c r="G80" s="82"/>
      <c r="H80" s="643"/>
      <c r="I80" s="643"/>
      <c r="J80" s="643"/>
      <c r="K80" s="643"/>
      <c r="L80" s="643"/>
      <c r="M80" s="643"/>
      <c r="N80" s="643"/>
      <c r="O80" s="643"/>
      <c r="P80" s="643"/>
    </row>
    <row r="81" spans="1:16" ht="23.25" customHeight="1">
      <c r="C81" s="695"/>
      <c r="D81" s="695"/>
      <c r="E81" s="695"/>
      <c r="F81" s="82"/>
      <c r="G81" s="82"/>
      <c r="H81" s="83">
        <f>+H50+H71</f>
        <v>0</v>
      </c>
      <c r="I81" s="643"/>
      <c r="J81" s="83">
        <f>+J50+J71</f>
        <v>0</v>
      </c>
      <c r="K81" s="643"/>
      <c r="L81" s="83">
        <f>+L50+L71</f>
        <v>0</v>
      </c>
      <c r="M81" s="643"/>
      <c r="N81" s="83">
        <f>+N50+N71</f>
        <v>0</v>
      </c>
      <c r="O81" s="643"/>
      <c r="P81" s="83">
        <f>+P50+P71</f>
        <v>0</v>
      </c>
    </row>
    <row r="82" spans="1:16" ht="18.75" thickBot="1">
      <c r="A82" s="44">
        <f>term</f>
        <v>1</v>
      </c>
      <c r="B82" s="45" t="s">
        <v>28</v>
      </c>
    </row>
    <row r="83" spans="1:16" ht="18">
      <c r="A83" s="3" t="s">
        <v>72</v>
      </c>
      <c r="B83" s="4"/>
      <c r="C83" s="40">
        <f>SUM(H76+J76+L76+N76+P76)</f>
        <v>0</v>
      </c>
      <c r="E83" s="49"/>
      <c r="F83" s="52"/>
      <c r="G83" s="52"/>
      <c r="H83" s="52"/>
      <c r="I83" s="52"/>
      <c r="J83" s="52"/>
      <c r="K83" s="52"/>
      <c r="L83" s="52"/>
      <c r="M83" s="52"/>
      <c r="N83" s="52"/>
      <c r="O83" s="52"/>
      <c r="P83" s="52"/>
    </row>
    <row r="84" spans="1:16" ht="18">
      <c r="A84" s="5" t="s">
        <v>26</v>
      </c>
      <c r="B84" s="6"/>
      <c r="C84" s="41">
        <f>SUM(H77+J77+L77+N77+P77)</f>
        <v>0</v>
      </c>
      <c r="E84" s="50"/>
      <c r="F84" s="52"/>
      <c r="G84" s="52"/>
      <c r="H84" s="52"/>
      <c r="I84" s="52"/>
      <c r="J84" s="52"/>
      <c r="K84" s="52"/>
      <c r="L84" s="52"/>
      <c r="M84" s="52"/>
      <c r="N84" s="52"/>
      <c r="O84" s="52"/>
      <c r="P84" s="52"/>
    </row>
    <row r="85" spans="1:16" ht="18">
      <c r="A85" s="5" t="s">
        <v>73</v>
      </c>
      <c r="B85" s="6"/>
      <c r="C85" s="41">
        <f>SUM(H78+J78+L78+N78+P78)</f>
        <v>0</v>
      </c>
      <c r="E85" s="51"/>
      <c r="F85" s="53"/>
      <c r="G85" s="53"/>
      <c r="H85" s="53"/>
      <c r="I85" s="53"/>
      <c r="J85" s="53"/>
      <c r="K85" s="53"/>
      <c r="L85" s="53"/>
      <c r="M85" s="53"/>
      <c r="N85" s="53"/>
      <c r="O85" s="53"/>
      <c r="P85" s="53"/>
    </row>
    <row r="86" spans="1:16" ht="18.75" thickBot="1">
      <c r="A86" s="7" t="s">
        <v>27</v>
      </c>
      <c r="B86" s="8"/>
      <c r="C86" s="42">
        <f>(C83+C85)</f>
        <v>0</v>
      </c>
    </row>
    <row r="88" spans="1:16">
      <c r="H88" s="665"/>
      <c r="I88" s="666"/>
      <c r="J88" s="666"/>
      <c r="K88" s="675"/>
      <c r="L88" s="676"/>
      <c r="M88" s="676"/>
      <c r="N88" s="676"/>
      <c r="O88" s="676"/>
      <c r="P88" s="676"/>
    </row>
    <row r="89" spans="1:16">
      <c r="H89" s="666"/>
      <c r="I89" s="666"/>
      <c r="J89" s="666"/>
      <c r="K89" s="676"/>
      <c r="L89" s="676"/>
      <c r="M89" s="676"/>
      <c r="N89" s="676"/>
      <c r="O89" s="676"/>
      <c r="P89" s="676"/>
    </row>
    <row r="90" spans="1:16">
      <c r="H90" s="667"/>
      <c r="I90" s="668"/>
      <c r="J90" s="668"/>
      <c r="K90" s="677"/>
      <c r="L90" s="678"/>
    </row>
    <row r="91" spans="1:16">
      <c r="H91" s="667"/>
      <c r="I91" s="668"/>
      <c r="J91" s="668"/>
      <c r="K91" s="675"/>
      <c r="L91" s="675"/>
    </row>
  </sheetData>
  <mergeCells count="20">
    <mergeCell ref="C17:P18"/>
    <mergeCell ref="C19:P19"/>
    <mergeCell ref="C20:P20"/>
    <mergeCell ref="C80:E81"/>
    <mergeCell ref="A35:E35"/>
    <mergeCell ref="H88:J89"/>
    <mergeCell ref="H90:J90"/>
    <mergeCell ref="H91:J91"/>
    <mergeCell ref="AD2:AF2"/>
    <mergeCell ref="AD3:AF3"/>
    <mergeCell ref="K88:P89"/>
    <mergeCell ref="K90:L90"/>
    <mergeCell ref="K91:L91"/>
    <mergeCell ref="A24:R24"/>
    <mergeCell ref="B15:E15"/>
    <mergeCell ref="A1:E2"/>
    <mergeCell ref="H10:L11"/>
    <mergeCell ref="J13:P13"/>
    <mergeCell ref="A22:E22"/>
    <mergeCell ref="A16:R16"/>
  </mergeCells>
  <phoneticPr fontId="23" type="noConversion"/>
  <hyperlinks>
    <hyperlink ref="C19:N19" r:id="rId1" display="Salary cap for Post Docs http://grants.nih.gov/grants/guide/notice-files/NOT-OD-07-057.html"/>
    <hyperlink ref="C19:P19" r:id="rId2" display="Salary cap for Post Docs http://grants.nih.gov/grants/guide/notice-files/NOT-OD-12-033.html"/>
    <hyperlink ref="C20:H20" r:id="rId3" display="Salary Cap for Graduate Students @ http://grants.nih.gov/grants/guide/notice-files/NOT-OD-06-026.html"/>
    <hyperlink ref="C20:P20" r:id="rId4" display="Salary Cap for Graduate Students @ http://grants.nih.gov/grants/guide/notice-files/NOT-OD-12-033.html"/>
    <hyperlink ref="C17:N18" r:id="rId5" display="NIH Salary Cap policy @ http://grants.nih.gov/grants/guide/notice-files/NOT-OD-07-051.html"/>
    <hyperlink ref="C17:P18" r:id="rId6" display="Salary Cap policy @ http://grants.nih.gov/grants/guide/notice-files/NOT-OD-12-035.html"/>
  </hyperlinks>
  <printOptions horizontalCentered="1"/>
  <pageMargins left="0.5" right="0.5" top="0.5" bottom="0.5" header="0.5" footer="0.5"/>
  <pageSetup scale="55" orientation="portrait" horizontalDpi="4294967292" verticalDpi="4294967292" r:id="rId7"/>
  <headerFooter alignWithMargins="0"/>
  <rowBreaks count="1" manualBreakCount="1">
    <brk id="51" max="16383" man="1"/>
  </rowBreaks>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M60"/>
  <sheetViews>
    <sheetView view="pageBreakPreview" zoomScale="75" zoomScaleNormal="100" zoomScaleSheetLayoutView="75" workbookViewId="0">
      <selection activeCell="A14" sqref="A14:M33"/>
    </sheetView>
  </sheetViews>
  <sheetFormatPr defaultRowHeight="15"/>
  <cols>
    <col min="1" max="1" width="29.5703125" style="66" customWidth="1"/>
    <col min="2" max="2" width="6.42578125" style="68" customWidth="1"/>
    <col min="3" max="3" width="12.7109375" style="68" customWidth="1"/>
    <col min="4" max="4" width="9" style="68" customWidth="1"/>
    <col min="5" max="5" width="11.5703125" style="68" customWidth="1"/>
    <col min="6" max="6" width="6.5703125" style="68" customWidth="1"/>
    <col min="7" max="7" width="13.42578125" style="68" customWidth="1"/>
    <col min="8" max="8" width="13.140625" style="68" customWidth="1"/>
    <col min="9" max="9" width="7.140625" style="68" customWidth="1"/>
    <col min="10" max="10" width="5.7109375" style="68" customWidth="1"/>
    <col min="11" max="11" width="13.85546875" style="68" customWidth="1"/>
    <col min="12" max="12" width="5.7109375" style="68" customWidth="1"/>
    <col min="13" max="13" width="13.85546875" style="69" customWidth="1"/>
    <col min="14" max="14" width="2.7109375" style="69" customWidth="1"/>
    <col min="15" max="16384" width="9.140625" style="69"/>
  </cols>
  <sheetData>
    <row r="2" spans="1:13">
      <c r="B2" s="714" t="s">
        <v>70</v>
      </c>
      <c r="C2" s="714"/>
      <c r="D2" s="714"/>
      <c r="E2" s="714"/>
      <c r="F2" s="714"/>
      <c r="G2" s="714"/>
      <c r="H2" s="714"/>
      <c r="I2" s="711">
        <f>+'Base Budget'!B15</f>
        <v>0</v>
      </c>
      <c r="J2" s="711"/>
      <c r="K2" s="711"/>
    </row>
    <row r="3" spans="1:13">
      <c r="B3" s="69"/>
      <c r="C3" s="69"/>
      <c r="D3" s="70"/>
      <c r="E3" s="70"/>
      <c r="F3" s="70"/>
      <c r="G3" s="70"/>
      <c r="H3" s="70"/>
      <c r="I3" s="69"/>
      <c r="J3" s="69"/>
      <c r="K3" s="69"/>
    </row>
    <row r="4" spans="1:13" ht="31.5" customHeight="1">
      <c r="A4" s="715" t="s">
        <v>21</v>
      </c>
      <c r="B4" s="716"/>
      <c r="C4" s="716"/>
      <c r="D4" s="716"/>
      <c r="E4" s="716"/>
      <c r="F4" s="716"/>
      <c r="G4" s="716"/>
      <c r="H4" s="716"/>
      <c r="I4" s="716"/>
      <c r="J4" s="716"/>
      <c r="K4" s="716"/>
      <c r="L4" s="716"/>
      <c r="M4" s="717"/>
    </row>
    <row r="5" spans="1:13">
      <c r="A5" s="722" t="s">
        <v>22</v>
      </c>
      <c r="B5" s="723"/>
      <c r="C5" s="723"/>
      <c r="D5" s="723"/>
      <c r="E5" s="723"/>
      <c r="F5" s="723"/>
      <c r="G5" s="723"/>
      <c r="H5" s="723"/>
      <c r="I5" s="723"/>
      <c r="J5" s="723"/>
      <c r="K5" s="723"/>
      <c r="L5" s="723"/>
      <c r="M5" s="724"/>
    </row>
    <row r="6" spans="1:13">
      <c r="A6" s="725"/>
      <c r="B6" s="726"/>
      <c r="C6" s="726"/>
      <c r="D6" s="726"/>
      <c r="E6" s="726"/>
      <c r="F6" s="726"/>
      <c r="G6" s="726"/>
      <c r="H6" s="726"/>
      <c r="I6" s="726"/>
      <c r="J6" s="726"/>
      <c r="K6" s="726"/>
      <c r="L6" s="726"/>
      <c r="M6" s="727"/>
    </row>
    <row r="7" spans="1:13" s="78" customFormat="1" ht="51" customHeight="1">
      <c r="A7" s="77"/>
      <c r="B7" s="697" t="s">
        <v>68</v>
      </c>
      <c r="C7" s="698"/>
      <c r="D7" s="697" t="s">
        <v>58</v>
      </c>
      <c r="E7" s="698"/>
      <c r="F7" s="697" t="s">
        <v>59</v>
      </c>
      <c r="G7" s="698"/>
      <c r="H7" s="697" t="s">
        <v>60</v>
      </c>
      <c r="I7" s="698"/>
      <c r="J7" s="697" t="s">
        <v>61</v>
      </c>
      <c r="K7" s="698"/>
      <c r="L7" s="697" t="s">
        <v>69</v>
      </c>
      <c r="M7" s="698"/>
    </row>
    <row r="8" spans="1:13" s="71" customFormat="1" ht="30.75" customHeight="1">
      <c r="A8" s="707" t="s">
        <v>62</v>
      </c>
      <c r="B8" s="718">
        <f>+'Base Budget'!H50+'Base Budget'!H71</f>
        <v>0</v>
      </c>
      <c r="C8" s="719"/>
      <c r="D8" s="718">
        <f>+'Base Budget'!J50+'Base Budget'!J71</f>
        <v>0</v>
      </c>
      <c r="E8" s="719"/>
      <c r="F8" s="718">
        <f>+'Base Budget'!L50+'Base Budget'!L71</f>
        <v>0</v>
      </c>
      <c r="G8" s="719"/>
      <c r="H8" s="718">
        <f>+'Base Budget'!N50+'Base Budget'!N71</f>
        <v>0</v>
      </c>
      <c r="I8" s="719"/>
      <c r="J8" s="718">
        <f>+'Base Budget'!P50+'Base Budget'!P71</f>
        <v>0</v>
      </c>
      <c r="K8" s="719"/>
      <c r="L8" s="729">
        <f>SUM(B8:K8)</f>
        <v>0</v>
      </c>
      <c r="M8" s="729"/>
    </row>
    <row r="9" spans="1:13" s="71" customFormat="1" ht="12.75" customHeight="1">
      <c r="A9" s="708"/>
      <c r="B9" s="720" t="s">
        <v>65</v>
      </c>
      <c r="C9" s="721"/>
      <c r="D9" s="709"/>
      <c r="E9" s="710"/>
      <c r="F9" s="709"/>
      <c r="G9" s="710"/>
      <c r="H9" s="709"/>
      <c r="I9" s="710"/>
      <c r="J9" s="709"/>
      <c r="K9" s="710"/>
      <c r="L9" s="728" t="s">
        <v>66</v>
      </c>
      <c r="M9" s="728"/>
    </row>
    <row r="10" spans="1:13" s="71" customFormat="1" ht="30.75" customHeight="1" thickBot="1">
      <c r="A10" s="79" t="s">
        <v>63</v>
      </c>
      <c r="B10" s="701">
        <f>+'Base Budget'!H72</f>
        <v>0</v>
      </c>
      <c r="C10" s="702"/>
      <c r="D10" s="701">
        <f>+'Base Budget'!J72</f>
        <v>0</v>
      </c>
      <c r="E10" s="702"/>
      <c r="F10" s="701">
        <f>+'Base Budget'!L72</f>
        <v>0</v>
      </c>
      <c r="G10" s="702"/>
      <c r="H10" s="701">
        <f>+'Base Budget'!N72</f>
        <v>0</v>
      </c>
      <c r="I10" s="702"/>
      <c r="J10" s="701">
        <f>+'Base Budget'!P72</f>
        <v>0</v>
      </c>
      <c r="K10" s="702"/>
      <c r="L10" s="729">
        <f>SUM(B10:K10)</f>
        <v>0</v>
      </c>
      <c r="M10" s="729"/>
    </row>
    <row r="11" spans="1:13" s="71" customFormat="1" ht="30.75" customHeight="1" thickBot="1">
      <c r="A11" s="79" t="s">
        <v>64</v>
      </c>
      <c r="B11" s="712">
        <f>SUM(B8:C10)</f>
        <v>0</v>
      </c>
      <c r="C11" s="713"/>
      <c r="D11" s="712">
        <f>SUM(D8:E10)</f>
        <v>0</v>
      </c>
      <c r="E11" s="713"/>
      <c r="F11" s="712">
        <f>SUM(F8:G10)</f>
        <v>0</v>
      </c>
      <c r="G11" s="713"/>
      <c r="H11" s="712">
        <f>SUM(H8:I10)</f>
        <v>0</v>
      </c>
      <c r="I11" s="713"/>
      <c r="J11" s="712">
        <f>SUM(J8:K10)</f>
        <v>0</v>
      </c>
      <c r="K11" s="712"/>
      <c r="L11" s="699">
        <f>SUM(B11:K11)</f>
        <v>0</v>
      </c>
      <c r="M11" s="700"/>
    </row>
    <row r="12" spans="1:13" ht="15.75">
      <c r="B12" s="72"/>
      <c r="C12" s="72"/>
      <c r="D12" s="72"/>
      <c r="E12" s="72"/>
      <c r="F12" s="72"/>
      <c r="G12" s="72"/>
      <c r="H12" s="72"/>
      <c r="I12" s="72"/>
      <c r="J12" s="73"/>
      <c r="K12" s="73"/>
      <c r="L12" s="74"/>
    </row>
    <row r="13" spans="1:13" ht="16.5">
      <c r="A13" s="101" t="s">
        <v>0</v>
      </c>
      <c r="B13" s="80"/>
      <c r="C13" s="81"/>
      <c r="D13" s="81"/>
      <c r="E13" s="81"/>
      <c r="F13" s="81"/>
      <c r="G13" s="81"/>
      <c r="H13" s="81"/>
      <c r="I13" s="81"/>
      <c r="J13" s="81"/>
      <c r="K13" s="81"/>
      <c r="L13" s="81"/>
      <c r="M13" s="80"/>
    </row>
    <row r="14" spans="1:13" ht="21.95" customHeight="1">
      <c r="A14" s="703"/>
      <c r="B14" s="704"/>
      <c r="C14" s="704"/>
      <c r="D14" s="704"/>
      <c r="E14" s="704"/>
      <c r="F14" s="704"/>
      <c r="G14" s="704"/>
      <c r="H14" s="704"/>
      <c r="I14" s="704"/>
      <c r="J14" s="704"/>
      <c r="K14" s="704"/>
      <c r="L14" s="704"/>
      <c r="M14" s="704"/>
    </row>
    <row r="15" spans="1:13" ht="21.95" customHeight="1">
      <c r="A15" s="704"/>
      <c r="B15" s="704"/>
      <c r="C15" s="704"/>
      <c r="D15" s="704"/>
      <c r="E15" s="704"/>
      <c r="F15" s="704"/>
      <c r="G15" s="704"/>
      <c r="H15" s="704"/>
      <c r="I15" s="704"/>
      <c r="J15" s="704"/>
      <c r="K15" s="704"/>
      <c r="L15" s="704"/>
      <c r="M15" s="704"/>
    </row>
    <row r="16" spans="1:13" ht="21.95" customHeight="1">
      <c r="A16" s="704"/>
      <c r="B16" s="704"/>
      <c r="C16" s="704"/>
      <c r="D16" s="704"/>
      <c r="E16" s="704"/>
      <c r="F16" s="704"/>
      <c r="G16" s="704"/>
      <c r="H16" s="704"/>
      <c r="I16" s="704"/>
      <c r="J16" s="704"/>
      <c r="K16" s="704"/>
      <c r="L16" s="704"/>
      <c r="M16" s="704"/>
    </row>
    <row r="17" spans="1:13" ht="21.95" customHeight="1">
      <c r="A17" s="704"/>
      <c r="B17" s="704"/>
      <c r="C17" s="704"/>
      <c r="D17" s="704"/>
      <c r="E17" s="704"/>
      <c r="F17" s="704"/>
      <c r="G17" s="704"/>
      <c r="H17" s="704"/>
      <c r="I17" s="704"/>
      <c r="J17" s="704"/>
      <c r="K17" s="704"/>
      <c r="L17" s="704"/>
      <c r="M17" s="704"/>
    </row>
    <row r="18" spans="1:13" ht="21.95" customHeight="1">
      <c r="A18" s="704"/>
      <c r="B18" s="704"/>
      <c r="C18" s="704"/>
      <c r="D18" s="704"/>
      <c r="E18" s="704"/>
      <c r="F18" s="704"/>
      <c r="G18" s="704"/>
      <c r="H18" s="704"/>
      <c r="I18" s="704"/>
      <c r="J18" s="704"/>
      <c r="K18" s="704"/>
      <c r="L18" s="704"/>
      <c r="M18" s="704"/>
    </row>
    <row r="19" spans="1:13" ht="21.95" customHeight="1">
      <c r="A19" s="704"/>
      <c r="B19" s="704"/>
      <c r="C19" s="704"/>
      <c r="D19" s="704"/>
      <c r="E19" s="704"/>
      <c r="F19" s="704"/>
      <c r="G19" s="704"/>
      <c r="H19" s="704"/>
      <c r="I19" s="704"/>
      <c r="J19" s="704"/>
      <c r="K19" s="704"/>
      <c r="L19" s="704"/>
      <c r="M19" s="704"/>
    </row>
    <row r="20" spans="1:13" ht="21.95" customHeight="1">
      <c r="A20" s="704"/>
      <c r="B20" s="704"/>
      <c r="C20" s="704"/>
      <c r="D20" s="704"/>
      <c r="E20" s="704"/>
      <c r="F20" s="704"/>
      <c r="G20" s="704"/>
      <c r="H20" s="704"/>
      <c r="I20" s="704"/>
      <c r="J20" s="704"/>
      <c r="K20" s="704"/>
      <c r="L20" s="704"/>
      <c r="M20" s="704"/>
    </row>
    <row r="21" spans="1:13" ht="21.95" customHeight="1">
      <c r="A21" s="704"/>
      <c r="B21" s="704"/>
      <c r="C21" s="704"/>
      <c r="D21" s="704"/>
      <c r="E21" s="704"/>
      <c r="F21" s="704"/>
      <c r="G21" s="704"/>
      <c r="H21" s="704"/>
      <c r="I21" s="704"/>
      <c r="J21" s="704"/>
      <c r="K21" s="704"/>
      <c r="L21" s="704"/>
      <c r="M21" s="704"/>
    </row>
    <row r="22" spans="1:13" ht="21.95" customHeight="1">
      <c r="A22" s="704"/>
      <c r="B22" s="704"/>
      <c r="C22" s="704"/>
      <c r="D22" s="704"/>
      <c r="E22" s="704"/>
      <c r="F22" s="704"/>
      <c r="G22" s="704"/>
      <c r="H22" s="704"/>
      <c r="I22" s="704"/>
      <c r="J22" s="704"/>
      <c r="K22" s="704"/>
      <c r="L22" s="704"/>
      <c r="M22" s="704"/>
    </row>
    <row r="23" spans="1:13" ht="21.95" customHeight="1">
      <c r="A23" s="704"/>
      <c r="B23" s="704"/>
      <c r="C23" s="704"/>
      <c r="D23" s="704"/>
      <c r="E23" s="704"/>
      <c r="F23" s="704"/>
      <c r="G23" s="704"/>
      <c r="H23" s="704"/>
      <c r="I23" s="704"/>
      <c r="J23" s="704"/>
      <c r="K23" s="704"/>
      <c r="L23" s="704"/>
      <c r="M23" s="704"/>
    </row>
    <row r="24" spans="1:13" ht="21.95" customHeight="1">
      <c r="A24" s="704"/>
      <c r="B24" s="704"/>
      <c r="C24" s="704"/>
      <c r="D24" s="704"/>
      <c r="E24" s="704"/>
      <c r="F24" s="704"/>
      <c r="G24" s="704"/>
      <c r="H24" s="704"/>
      <c r="I24" s="704"/>
      <c r="J24" s="704"/>
      <c r="K24" s="704"/>
      <c r="L24" s="704"/>
      <c r="M24" s="704"/>
    </row>
    <row r="25" spans="1:13" ht="21.95" customHeight="1">
      <c r="A25" s="704"/>
      <c r="B25" s="704"/>
      <c r="C25" s="704"/>
      <c r="D25" s="704"/>
      <c r="E25" s="704"/>
      <c r="F25" s="704"/>
      <c r="G25" s="704"/>
      <c r="H25" s="704"/>
      <c r="I25" s="704"/>
      <c r="J25" s="704"/>
      <c r="K25" s="704"/>
      <c r="L25" s="704"/>
      <c r="M25" s="704"/>
    </row>
    <row r="26" spans="1:13" ht="21.95" customHeight="1">
      <c r="A26" s="704"/>
      <c r="B26" s="704"/>
      <c r="C26" s="704"/>
      <c r="D26" s="704"/>
      <c r="E26" s="704"/>
      <c r="F26" s="704"/>
      <c r="G26" s="704"/>
      <c r="H26" s="704"/>
      <c r="I26" s="704"/>
      <c r="J26" s="704"/>
      <c r="K26" s="704"/>
      <c r="L26" s="704"/>
      <c r="M26" s="704"/>
    </row>
    <row r="27" spans="1:13" ht="21.95" customHeight="1">
      <c r="A27" s="704"/>
      <c r="B27" s="704"/>
      <c r="C27" s="704"/>
      <c r="D27" s="704"/>
      <c r="E27" s="704"/>
      <c r="F27" s="704"/>
      <c r="G27" s="704"/>
      <c r="H27" s="704"/>
      <c r="I27" s="704"/>
      <c r="J27" s="704"/>
      <c r="K27" s="704"/>
      <c r="L27" s="704"/>
      <c r="M27" s="704"/>
    </row>
    <row r="28" spans="1:13" ht="21.95" customHeight="1">
      <c r="A28" s="704"/>
      <c r="B28" s="704"/>
      <c r="C28" s="704"/>
      <c r="D28" s="704"/>
      <c r="E28" s="704"/>
      <c r="F28" s="704"/>
      <c r="G28" s="704"/>
      <c r="H28" s="704"/>
      <c r="I28" s="704"/>
      <c r="J28" s="704"/>
      <c r="K28" s="704"/>
      <c r="L28" s="704"/>
      <c r="M28" s="704"/>
    </row>
    <row r="29" spans="1:13" ht="21.95" customHeight="1">
      <c r="A29" s="704"/>
      <c r="B29" s="704"/>
      <c r="C29" s="704"/>
      <c r="D29" s="704"/>
      <c r="E29" s="704"/>
      <c r="F29" s="704"/>
      <c r="G29" s="704"/>
      <c r="H29" s="704"/>
      <c r="I29" s="704"/>
      <c r="J29" s="704"/>
      <c r="K29" s="704"/>
      <c r="L29" s="704"/>
      <c r="M29" s="704"/>
    </row>
    <row r="30" spans="1:13" ht="21.95" customHeight="1">
      <c r="A30" s="704"/>
      <c r="B30" s="704"/>
      <c r="C30" s="704"/>
      <c r="D30" s="704"/>
      <c r="E30" s="704"/>
      <c r="F30" s="704"/>
      <c r="G30" s="704"/>
      <c r="H30" s="704"/>
      <c r="I30" s="704"/>
      <c r="J30" s="704"/>
      <c r="K30" s="704"/>
      <c r="L30" s="704"/>
      <c r="M30" s="704"/>
    </row>
    <row r="31" spans="1:13" ht="21.95" customHeight="1">
      <c r="A31" s="704"/>
      <c r="B31" s="704"/>
      <c r="C31" s="704"/>
      <c r="D31" s="704"/>
      <c r="E31" s="704"/>
      <c r="F31" s="704"/>
      <c r="G31" s="704"/>
      <c r="H31" s="704"/>
      <c r="I31" s="704"/>
      <c r="J31" s="704"/>
      <c r="K31" s="704"/>
      <c r="L31" s="704"/>
      <c r="M31" s="704"/>
    </row>
    <row r="32" spans="1:13" ht="21.95" customHeight="1">
      <c r="A32" s="704"/>
      <c r="B32" s="704"/>
      <c r="C32" s="704"/>
      <c r="D32" s="704"/>
      <c r="E32" s="704"/>
      <c r="F32" s="704"/>
      <c r="G32" s="704"/>
      <c r="H32" s="704"/>
      <c r="I32" s="704"/>
      <c r="J32" s="704"/>
      <c r="K32" s="704"/>
      <c r="L32" s="704"/>
      <c r="M32" s="704"/>
    </row>
    <row r="33" spans="1:13" ht="21.95" customHeight="1">
      <c r="A33" s="704"/>
      <c r="B33" s="704"/>
      <c r="C33" s="704"/>
      <c r="D33" s="704"/>
      <c r="E33" s="704"/>
      <c r="F33" s="704"/>
      <c r="G33" s="704"/>
      <c r="H33" s="704"/>
      <c r="I33" s="704"/>
      <c r="J33" s="704"/>
      <c r="K33" s="704"/>
      <c r="L33" s="704"/>
      <c r="M33" s="704"/>
    </row>
    <row r="34" spans="1:13">
      <c r="A34" s="97"/>
      <c r="B34" s="96"/>
      <c r="C34" s="95"/>
      <c r="D34" s="95"/>
      <c r="E34" s="95"/>
      <c r="F34" s="95"/>
      <c r="G34" s="95"/>
      <c r="H34" s="95"/>
      <c r="I34" s="95"/>
      <c r="J34" s="95"/>
      <c r="K34" s="95"/>
      <c r="L34" s="95"/>
      <c r="M34" s="96"/>
    </row>
    <row r="35" spans="1:13" ht="16.5">
      <c r="A35" s="100" t="s">
        <v>67</v>
      </c>
      <c r="B35" s="80"/>
      <c r="C35" s="81"/>
      <c r="D35" s="81"/>
      <c r="E35" s="81"/>
      <c r="F35" s="81"/>
      <c r="G35" s="81"/>
      <c r="H35" s="81"/>
      <c r="I35" s="81"/>
      <c r="J35" s="81"/>
      <c r="K35" s="81"/>
      <c r="L35" s="81"/>
      <c r="M35" s="80"/>
    </row>
    <row r="36" spans="1:13">
      <c r="A36" s="705"/>
      <c r="B36" s="706"/>
      <c r="C36" s="706"/>
      <c r="D36" s="706"/>
      <c r="E36" s="706"/>
      <c r="F36" s="706"/>
      <c r="G36" s="706"/>
      <c r="H36" s="706"/>
      <c r="I36" s="706"/>
      <c r="J36" s="706"/>
      <c r="K36" s="706"/>
      <c r="L36" s="706"/>
      <c r="M36" s="706"/>
    </row>
    <row r="37" spans="1:13">
      <c r="A37" s="706"/>
      <c r="B37" s="706"/>
      <c r="C37" s="706"/>
      <c r="D37" s="706"/>
      <c r="E37" s="706"/>
      <c r="F37" s="706"/>
      <c r="G37" s="706"/>
      <c r="H37" s="706"/>
      <c r="I37" s="706"/>
      <c r="J37" s="706"/>
      <c r="K37" s="706"/>
      <c r="L37" s="706"/>
      <c r="M37" s="706"/>
    </row>
    <row r="38" spans="1:13">
      <c r="A38" s="706"/>
      <c r="B38" s="706"/>
      <c r="C38" s="706"/>
      <c r="D38" s="706"/>
      <c r="E38" s="706"/>
      <c r="F38" s="706"/>
      <c r="G38" s="706"/>
      <c r="H38" s="706"/>
      <c r="I38" s="706"/>
      <c r="J38" s="706"/>
      <c r="K38" s="706"/>
      <c r="L38" s="706"/>
      <c r="M38" s="706"/>
    </row>
    <row r="39" spans="1:13">
      <c r="A39" s="706"/>
      <c r="B39" s="706"/>
      <c r="C39" s="706"/>
      <c r="D39" s="706"/>
      <c r="E39" s="706"/>
      <c r="F39" s="706"/>
      <c r="G39" s="706"/>
      <c r="H39" s="706"/>
      <c r="I39" s="706"/>
      <c r="J39" s="706"/>
      <c r="K39" s="706"/>
      <c r="L39" s="706"/>
      <c r="M39" s="706"/>
    </row>
    <row r="40" spans="1:13">
      <c r="A40" s="706"/>
      <c r="B40" s="706"/>
      <c r="C40" s="706"/>
      <c r="D40" s="706"/>
      <c r="E40" s="706"/>
      <c r="F40" s="706"/>
      <c r="G40" s="706"/>
      <c r="H40" s="706"/>
      <c r="I40" s="706"/>
      <c r="J40" s="706"/>
      <c r="K40" s="706"/>
      <c r="L40" s="706"/>
      <c r="M40" s="706"/>
    </row>
    <row r="41" spans="1:13">
      <c r="A41" s="706"/>
      <c r="B41" s="706"/>
      <c r="C41" s="706"/>
      <c r="D41" s="706"/>
      <c r="E41" s="706"/>
      <c r="F41" s="706"/>
      <c r="G41" s="706"/>
      <c r="H41" s="706"/>
      <c r="I41" s="706"/>
      <c r="J41" s="706"/>
      <c r="K41" s="706"/>
      <c r="L41" s="706"/>
      <c r="M41" s="706"/>
    </row>
    <row r="42" spans="1:13">
      <c r="A42" s="706"/>
      <c r="B42" s="706"/>
      <c r="C42" s="706"/>
      <c r="D42" s="706"/>
      <c r="E42" s="706"/>
      <c r="F42" s="706"/>
      <c r="G42" s="706"/>
      <c r="H42" s="706"/>
      <c r="I42" s="706"/>
      <c r="J42" s="706"/>
      <c r="K42" s="706"/>
      <c r="L42" s="706"/>
      <c r="M42" s="706"/>
    </row>
    <row r="43" spans="1:13">
      <c r="A43" s="706"/>
      <c r="B43" s="706"/>
      <c r="C43" s="706"/>
      <c r="D43" s="706"/>
      <c r="E43" s="706"/>
      <c r="F43" s="706"/>
      <c r="G43" s="706"/>
      <c r="H43" s="706"/>
      <c r="I43" s="706"/>
      <c r="J43" s="706"/>
      <c r="K43" s="706"/>
      <c r="L43" s="706"/>
      <c r="M43" s="706"/>
    </row>
    <row r="44" spans="1:13">
      <c r="A44" s="706"/>
      <c r="B44" s="706"/>
      <c r="C44" s="706"/>
      <c r="D44" s="706"/>
      <c r="E44" s="706"/>
      <c r="F44" s="706"/>
      <c r="G44" s="706"/>
      <c r="H44" s="706"/>
      <c r="I44" s="706"/>
      <c r="J44" s="706"/>
      <c r="K44" s="706"/>
      <c r="L44" s="706"/>
      <c r="M44" s="706"/>
    </row>
    <row r="45" spans="1:13">
      <c r="A45" s="706"/>
      <c r="B45" s="706"/>
      <c r="C45" s="706"/>
      <c r="D45" s="706"/>
      <c r="E45" s="706"/>
      <c r="F45" s="706"/>
      <c r="G45" s="706"/>
      <c r="H45" s="706"/>
      <c r="I45" s="706"/>
      <c r="J45" s="706"/>
      <c r="K45" s="706"/>
      <c r="L45" s="706"/>
      <c r="M45" s="706"/>
    </row>
    <row r="46" spans="1:13">
      <c r="A46" s="706"/>
      <c r="B46" s="706"/>
      <c r="C46" s="706"/>
      <c r="D46" s="706"/>
      <c r="E46" s="706"/>
      <c r="F46" s="706"/>
      <c r="G46" s="706"/>
      <c r="H46" s="706"/>
      <c r="I46" s="706"/>
      <c r="J46" s="706"/>
      <c r="K46" s="706"/>
      <c r="L46" s="706"/>
      <c r="M46" s="706"/>
    </row>
    <row r="47" spans="1:13">
      <c r="A47" s="706"/>
      <c r="B47" s="706"/>
      <c r="C47" s="706"/>
      <c r="D47" s="706"/>
      <c r="E47" s="706"/>
      <c r="F47" s="706"/>
      <c r="G47" s="706"/>
      <c r="H47" s="706"/>
      <c r="I47" s="706"/>
      <c r="J47" s="706"/>
      <c r="K47" s="706"/>
      <c r="L47" s="706"/>
      <c r="M47" s="706"/>
    </row>
    <row r="48" spans="1:13">
      <c r="A48" s="706"/>
      <c r="B48" s="706"/>
      <c r="C48" s="706"/>
      <c r="D48" s="706"/>
      <c r="E48" s="706"/>
      <c r="F48" s="706"/>
      <c r="G48" s="706"/>
      <c r="H48" s="706"/>
      <c r="I48" s="706"/>
      <c r="J48" s="706"/>
      <c r="K48" s="706"/>
      <c r="L48" s="706"/>
      <c r="M48" s="706"/>
    </row>
    <row r="49" spans="1:13">
      <c r="A49" s="706"/>
      <c r="B49" s="706"/>
      <c r="C49" s="706"/>
      <c r="D49" s="706"/>
      <c r="E49" s="706"/>
      <c r="F49" s="706"/>
      <c r="G49" s="706"/>
      <c r="H49" s="706"/>
      <c r="I49" s="706"/>
      <c r="J49" s="706"/>
      <c r="K49" s="706"/>
      <c r="L49" s="706"/>
      <c r="M49" s="706"/>
    </row>
    <row r="50" spans="1:13">
      <c r="A50" s="97"/>
      <c r="B50" s="96"/>
      <c r="C50" s="95"/>
      <c r="D50" s="95"/>
      <c r="E50" s="95"/>
      <c r="F50" s="95"/>
      <c r="G50" s="95"/>
      <c r="H50" s="95"/>
      <c r="I50" s="95"/>
      <c r="J50" s="95"/>
      <c r="K50" s="95"/>
      <c r="L50" s="95"/>
      <c r="M50" s="96"/>
    </row>
    <row r="51" spans="1:13" ht="16.5">
      <c r="A51" s="100" t="s">
        <v>49</v>
      </c>
      <c r="B51" s="80"/>
      <c r="C51" s="81"/>
      <c r="D51" s="81"/>
      <c r="E51" s="81"/>
      <c r="F51" s="81"/>
      <c r="G51" s="81"/>
      <c r="H51" s="81"/>
      <c r="I51" s="81"/>
      <c r="J51" s="81"/>
      <c r="K51" s="81"/>
      <c r="L51" s="81"/>
      <c r="M51" s="80"/>
    </row>
    <row r="52" spans="1:13">
      <c r="A52" s="97"/>
      <c r="B52" s="96"/>
      <c r="C52" s="95"/>
      <c r="D52" s="95"/>
      <c r="E52" s="95"/>
      <c r="F52" s="95"/>
      <c r="G52" s="95"/>
      <c r="H52" s="95"/>
      <c r="I52" s="95"/>
      <c r="J52" s="95"/>
      <c r="K52" s="95"/>
      <c r="L52" s="95"/>
      <c r="M52" s="96"/>
    </row>
    <row r="53" spans="1:13">
      <c r="A53" s="97"/>
      <c r="B53" s="96"/>
      <c r="C53" s="95"/>
      <c r="D53" s="95"/>
      <c r="E53" s="95"/>
      <c r="F53" s="95"/>
      <c r="G53" s="95"/>
      <c r="H53" s="95"/>
      <c r="I53" s="95"/>
      <c r="J53" s="95"/>
      <c r="K53" s="95"/>
      <c r="L53" s="95"/>
      <c r="M53" s="96"/>
    </row>
    <row r="54" spans="1:13">
      <c r="A54" s="97"/>
      <c r="B54" s="96"/>
      <c r="C54" s="95"/>
      <c r="D54" s="95"/>
      <c r="E54" s="95"/>
      <c r="F54" s="95"/>
      <c r="G54" s="95"/>
      <c r="H54" s="95"/>
      <c r="I54" s="95"/>
      <c r="J54" s="95"/>
      <c r="K54" s="95"/>
      <c r="L54" s="95"/>
      <c r="M54" s="96"/>
    </row>
    <row r="55" spans="1:13">
      <c r="A55" s="97"/>
      <c r="B55" s="96"/>
      <c r="C55" s="95"/>
      <c r="D55" s="95"/>
      <c r="E55" s="95"/>
      <c r="F55" s="95"/>
      <c r="G55" s="95"/>
      <c r="H55" s="95"/>
      <c r="I55" s="95"/>
      <c r="J55" s="95"/>
      <c r="K55" s="95"/>
      <c r="L55" s="95"/>
      <c r="M55" s="96"/>
    </row>
    <row r="56" spans="1:13">
      <c r="A56" s="98"/>
      <c r="B56" s="99"/>
      <c r="C56" s="99"/>
      <c r="D56" s="99"/>
      <c r="E56" s="99"/>
      <c r="F56" s="99"/>
      <c r="G56" s="99"/>
      <c r="H56" s="99"/>
      <c r="I56" s="96"/>
      <c r="J56" s="96"/>
      <c r="K56" s="96"/>
      <c r="L56" s="95"/>
      <c r="M56" s="96"/>
    </row>
    <row r="57" spans="1:13">
      <c r="A57" s="75" t="s">
        <v>89</v>
      </c>
      <c r="B57" s="69"/>
      <c r="F57" s="67" t="s">
        <v>25</v>
      </c>
      <c r="G57" s="76"/>
      <c r="I57" s="696" t="s">
        <v>48</v>
      </c>
      <c r="J57" s="696"/>
      <c r="K57" s="696"/>
      <c r="L57" s="696"/>
      <c r="M57" s="696"/>
    </row>
    <row r="58" spans="1:13">
      <c r="A58" s="75"/>
      <c r="B58" s="69"/>
    </row>
    <row r="59" spans="1:13">
      <c r="A59" s="68"/>
      <c r="B59" s="69"/>
    </row>
    <row r="60" spans="1:13">
      <c r="A60" s="68"/>
      <c r="B60" s="69"/>
    </row>
  </sheetData>
  <mergeCells count="38">
    <mergeCell ref="A5:M6"/>
    <mergeCell ref="J10:K10"/>
    <mergeCell ref="L9:M9"/>
    <mergeCell ref="L7:M7"/>
    <mergeCell ref="L8:M8"/>
    <mergeCell ref="L10:M10"/>
    <mergeCell ref="F8:G8"/>
    <mergeCell ref="H8:I8"/>
    <mergeCell ref="B10:C10"/>
    <mergeCell ref="D10:E10"/>
    <mergeCell ref="I2:K2"/>
    <mergeCell ref="D11:E11"/>
    <mergeCell ref="H11:I11"/>
    <mergeCell ref="F11:G11"/>
    <mergeCell ref="J7:K7"/>
    <mergeCell ref="J11:K11"/>
    <mergeCell ref="B2:H2"/>
    <mergeCell ref="B7:C7"/>
    <mergeCell ref="B11:C11"/>
    <mergeCell ref="A4:M4"/>
    <mergeCell ref="B8:C8"/>
    <mergeCell ref="D8:E8"/>
    <mergeCell ref="J8:K8"/>
    <mergeCell ref="B9:C9"/>
    <mergeCell ref="D9:E9"/>
    <mergeCell ref="F9:G9"/>
    <mergeCell ref="I57:M57"/>
    <mergeCell ref="D7:E7"/>
    <mergeCell ref="F7:G7"/>
    <mergeCell ref="H7:I7"/>
    <mergeCell ref="L11:M11"/>
    <mergeCell ref="F10:G10"/>
    <mergeCell ref="H10:I10"/>
    <mergeCell ref="A14:M33"/>
    <mergeCell ref="A36:M49"/>
    <mergeCell ref="A8:A9"/>
    <mergeCell ref="H9:I9"/>
    <mergeCell ref="J9:K9"/>
  </mergeCells>
  <phoneticPr fontId="23" type="noConversion"/>
  <printOptions horizontalCentered="1"/>
  <pageMargins left="0.5" right="0.5" top="0.5" bottom="0.5" header="0.5" footer="0.5"/>
  <pageSetup scale="6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54"/>
  <sheetViews>
    <sheetView showGridLines="0" topLeftCell="A22" zoomScaleNormal="100" workbookViewId="0">
      <selection activeCell="J41" sqref="J41"/>
    </sheetView>
  </sheetViews>
  <sheetFormatPr defaultRowHeight="12.75"/>
  <cols>
    <col min="1" max="1" width="4.42578125" style="547" customWidth="1"/>
    <col min="2" max="2" width="9.5703125" style="547" customWidth="1"/>
    <col min="3" max="3" width="15.140625" style="547" customWidth="1"/>
    <col min="4" max="4" width="14.7109375" style="547" customWidth="1"/>
    <col min="5" max="5" width="11.85546875" style="547" customWidth="1"/>
    <col min="6" max="6" width="12.85546875" style="547" customWidth="1"/>
    <col min="7" max="7" width="5.7109375" style="547" customWidth="1"/>
    <col min="8" max="8" width="9.42578125" style="547" customWidth="1"/>
    <col min="9" max="9" width="6.42578125" style="547" customWidth="1"/>
    <col min="10" max="10" width="4.5703125" style="547" customWidth="1"/>
    <col min="11" max="11" width="8.5703125" style="547" customWidth="1"/>
    <col min="12" max="12" width="15.140625" style="547" customWidth="1"/>
    <col min="13" max="13" width="8.140625" style="547" customWidth="1"/>
    <col min="14" max="14" width="7.140625" style="547" customWidth="1"/>
    <col min="15" max="15" width="19.7109375" style="547" customWidth="1"/>
    <col min="16" max="16" width="3.5703125" style="534" customWidth="1"/>
    <col min="17" max="256" width="9.140625" style="534"/>
    <col min="257" max="257" width="4.42578125" style="534" customWidth="1"/>
    <col min="258" max="258" width="9.5703125" style="534" customWidth="1"/>
    <col min="259" max="259" width="15.140625" style="534" customWidth="1"/>
    <col min="260" max="260" width="14.7109375" style="534" customWidth="1"/>
    <col min="261" max="261" width="11.85546875" style="534" customWidth="1"/>
    <col min="262" max="262" width="12.85546875" style="534" customWidth="1"/>
    <col min="263" max="263" width="5.7109375" style="534" customWidth="1"/>
    <col min="264" max="264" width="9.42578125" style="534" customWidth="1"/>
    <col min="265" max="265" width="6.42578125" style="534" customWidth="1"/>
    <col min="266" max="266" width="4.5703125" style="534" customWidth="1"/>
    <col min="267" max="267" width="8.5703125" style="534" customWidth="1"/>
    <col min="268" max="268" width="15.140625" style="534" customWidth="1"/>
    <col min="269" max="269" width="8.140625" style="534" customWidth="1"/>
    <col min="270" max="270" width="7.140625" style="534" customWidth="1"/>
    <col min="271" max="271" width="19.7109375" style="534" customWidth="1"/>
    <col min="272" max="272" width="3.5703125" style="534" customWidth="1"/>
    <col min="273" max="512" width="9.140625" style="534"/>
    <col min="513" max="513" width="4.42578125" style="534" customWidth="1"/>
    <col min="514" max="514" width="9.5703125" style="534" customWidth="1"/>
    <col min="515" max="515" width="15.140625" style="534" customWidth="1"/>
    <col min="516" max="516" width="14.7109375" style="534" customWidth="1"/>
    <col min="517" max="517" width="11.85546875" style="534" customWidth="1"/>
    <col min="518" max="518" width="12.85546875" style="534" customWidth="1"/>
    <col min="519" max="519" width="5.7109375" style="534" customWidth="1"/>
    <col min="520" max="520" width="9.42578125" style="534" customWidth="1"/>
    <col min="521" max="521" width="6.42578125" style="534" customWidth="1"/>
    <col min="522" max="522" width="4.5703125" style="534" customWidth="1"/>
    <col min="523" max="523" width="8.5703125" style="534" customWidth="1"/>
    <col min="524" max="524" width="15.140625" style="534" customWidth="1"/>
    <col min="525" max="525" width="8.140625" style="534" customWidth="1"/>
    <col min="526" max="526" width="7.140625" style="534" customWidth="1"/>
    <col min="527" max="527" width="19.7109375" style="534" customWidth="1"/>
    <col min="528" max="528" width="3.5703125" style="534" customWidth="1"/>
    <col min="529" max="768" width="9.140625" style="534"/>
    <col min="769" max="769" width="4.42578125" style="534" customWidth="1"/>
    <col min="770" max="770" width="9.5703125" style="534" customWidth="1"/>
    <col min="771" max="771" width="15.140625" style="534" customWidth="1"/>
    <col min="772" max="772" width="14.7109375" style="534" customWidth="1"/>
    <col min="773" max="773" width="11.85546875" style="534" customWidth="1"/>
    <col min="774" max="774" width="12.85546875" style="534" customWidth="1"/>
    <col min="775" max="775" width="5.7109375" style="534" customWidth="1"/>
    <col min="776" max="776" width="9.42578125" style="534" customWidth="1"/>
    <col min="777" max="777" width="6.42578125" style="534" customWidth="1"/>
    <col min="778" max="778" width="4.5703125" style="534" customWidth="1"/>
    <col min="779" max="779" width="8.5703125" style="534" customWidth="1"/>
    <col min="780" max="780" width="15.140625" style="534" customWidth="1"/>
    <col min="781" max="781" width="8.140625" style="534" customWidth="1"/>
    <col min="782" max="782" width="7.140625" style="534" customWidth="1"/>
    <col min="783" max="783" width="19.7109375" style="534" customWidth="1"/>
    <col min="784" max="784" width="3.5703125" style="534" customWidth="1"/>
    <col min="785" max="1024" width="9.140625" style="534"/>
    <col min="1025" max="1025" width="4.42578125" style="534" customWidth="1"/>
    <col min="1026" max="1026" width="9.5703125" style="534" customWidth="1"/>
    <col min="1027" max="1027" width="15.140625" style="534" customWidth="1"/>
    <col min="1028" max="1028" width="14.7109375" style="534" customWidth="1"/>
    <col min="1029" max="1029" width="11.85546875" style="534" customWidth="1"/>
    <col min="1030" max="1030" width="12.85546875" style="534" customWidth="1"/>
    <col min="1031" max="1031" width="5.7109375" style="534" customWidth="1"/>
    <col min="1032" max="1032" width="9.42578125" style="534" customWidth="1"/>
    <col min="1033" max="1033" width="6.42578125" style="534" customWidth="1"/>
    <col min="1034" max="1034" width="4.5703125" style="534" customWidth="1"/>
    <col min="1035" max="1035" width="8.5703125" style="534" customWidth="1"/>
    <col min="1036" max="1036" width="15.140625" style="534" customWidth="1"/>
    <col min="1037" max="1037" width="8.140625" style="534" customWidth="1"/>
    <col min="1038" max="1038" width="7.140625" style="534" customWidth="1"/>
    <col min="1039" max="1039" width="19.7109375" style="534" customWidth="1"/>
    <col min="1040" max="1040" width="3.5703125" style="534" customWidth="1"/>
    <col min="1041" max="1280" width="9.140625" style="534"/>
    <col min="1281" max="1281" width="4.42578125" style="534" customWidth="1"/>
    <col min="1282" max="1282" width="9.5703125" style="534" customWidth="1"/>
    <col min="1283" max="1283" width="15.140625" style="534" customWidth="1"/>
    <col min="1284" max="1284" width="14.7109375" style="534" customWidth="1"/>
    <col min="1285" max="1285" width="11.85546875" style="534" customWidth="1"/>
    <col min="1286" max="1286" width="12.85546875" style="534" customWidth="1"/>
    <col min="1287" max="1287" width="5.7109375" style="534" customWidth="1"/>
    <col min="1288" max="1288" width="9.42578125" style="534" customWidth="1"/>
    <col min="1289" max="1289" width="6.42578125" style="534" customWidth="1"/>
    <col min="1290" max="1290" width="4.5703125" style="534" customWidth="1"/>
    <col min="1291" max="1291" width="8.5703125" style="534" customWidth="1"/>
    <col min="1292" max="1292" width="15.140625" style="534" customWidth="1"/>
    <col min="1293" max="1293" width="8.140625" style="534" customWidth="1"/>
    <col min="1294" max="1294" width="7.140625" style="534" customWidth="1"/>
    <col min="1295" max="1295" width="19.7109375" style="534" customWidth="1"/>
    <col min="1296" max="1296" width="3.5703125" style="534" customWidth="1"/>
    <col min="1297" max="1536" width="9.140625" style="534"/>
    <col min="1537" max="1537" width="4.42578125" style="534" customWidth="1"/>
    <col min="1538" max="1538" width="9.5703125" style="534" customWidth="1"/>
    <col min="1539" max="1539" width="15.140625" style="534" customWidth="1"/>
    <col min="1540" max="1540" width="14.7109375" style="534" customWidth="1"/>
    <col min="1541" max="1541" width="11.85546875" style="534" customWidth="1"/>
    <col min="1542" max="1542" width="12.85546875" style="534" customWidth="1"/>
    <col min="1543" max="1543" width="5.7109375" style="534" customWidth="1"/>
    <col min="1544" max="1544" width="9.42578125" style="534" customWidth="1"/>
    <col min="1545" max="1545" width="6.42578125" style="534" customWidth="1"/>
    <col min="1546" max="1546" width="4.5703125" style="534" customWidth="1"/>
    <col min="1547" max="1547" width="8.5703125" style="534" customWidth="1"/>
    <col min="1548" max="1548" width="15.140625" style="534" customWidth="1"/>
    <col min="1549" max="1549" width="8.140625" style="534" customWidth="1"/>
    <col min="1550" max="1550" width="7.140625" style="534" customWidth="1"/>
    <col min="1551" max="1551" width="19.7109375" style="534" customWidth="1"/>
    <col min="1552" max="1552" width="3.5703125" style="534" customWidth="1"/>
    <col min="1553" max="1792" width="9.140625" style="534"/>
    <col min="1793" max="1793" width="4.42578125" style="534" customWidth="1"/>
    <col min="1794" max="1794" width="9.5703125" style="534" customWidth="1"/>
    <col min="1795" max="1795" width="15.140625" style="534" customWidth="1"/>
    <col min="1796" max="1796" width="14.7109375" style="534" customWidth="1"/>
    <col min="1797" max="1797" width="11.85546875" style="534" customWidth="1"/>
    <col min="1798" max="1798" width="12.85546875" style="534" customWidth="1"/>
    <col min="1799" max="1799" width="5.7109375" style="534" customWidth="1"/>
    <col min="1800" max="1800" width="9.42578125" style="534" customWidth="1"/>
    <col min="1801" max="1801" width="6.42578125" style="534" customWidth="1"/>
    <col min="1802" max="1802" width="4.5703125" style="534" customWidth="1"/>
    <col min="1803" max="1803" width="8.5703125" style="534" customWidth="1"/>
    <col min="1804" max="1804" width="15.140625" style="534" customWidth="1"/>
    <col min="1805" max="1805" width="8.140625" style="534" customWidth="1"/>
    <col min="1806" max="1806" width="7.140625" style="534" customWidth="1"/>
    <col min="1807" max="1807" width="19.7109375" style="534" customWidth="1"/>
    <col min="1808" max="1808" width="3.5703125" style="534" customWidth="1"/>
    <col min="1809" max="2048" width="9.140625" style="534"/>
    <col min="2049" max="2049" width="4.42578125" style="534" customWidth="1"/>
    <col min="2050" max="2050" width="9.5703125" style="534" customWidth="1"/>
    <col min="2051" max="2051" width="15.140625" style="534" customWidth="1"/>
    <col min="2052" max="2052" width="14.7109375" style="534" customWidth="1"/>
    <col min="2053" max="2053" width="11.85546875" style="534" customWidth="1"/>
    <col min="2054" max="2054" width="12.85546875" style="534" customWidth="1"/>
    <col min="2055" max="2055" width="5.7109375" style="534" customWidth="1"/>
    <col min="2056" max="2056" width="9.42578125" style="534" customWidth="1"/>
    <col min="2057" max="2057" width="6.42578125" style="534" customWidth="1"/>
    <col min="2058" max="2058" width="4.5703125" style="534" customWidth="1"/>
    <col min="2059" max="2059" width="8.5703125" style="534" customWidth="1"/>
    <col min="2060" max="2060" width="15.140625" style="534" customWidth="1"/>
    <col min="2061" max="2061" width="8.140625" style="534" customWidth="1"/>
    <col min="2062" max="2062" width="7.140625" style="534" customWidth="1"/>
    <col min="2063" max="2063" width="19.7109375" style="534" customWidth="1"/>
    <col min="2064" max="2064" width="3.5703125" style="534" customWidth="1"/>
    <col min="2065" max="2304" width="9.140625" style="534"/>
    <col min="2305" max="2305" width="4.42578125" style="534" customWidth="1"/>
    <col min="2306" max="2306" width="9.5703125" style="534" customWidth="1"/>
    <col min="2307" max="2307" width="15.140625" style="534" customWidth="1"/>
    <col min="2308" max="2308" width="14.7109375" style="534" customWidth="1"/>
    <col min="2309" max="2309" width="11.85546875" style="534" customWidth="1"/>
    <col min="2310" max="2310" width="12.85546875" style="534" customWidth="1"/>
    <col min="2311" max="2311" width="5.7109375" style="534" customWidth="1"/>
    <col min="2312" max="2312" width="9.42578125" style="534" customWidth="1"/>
    <col min="2313" max="2313" width="6.42578125" style="534" customWidth="1"/>
    <col min="2314" max="2314" width="4.5703125" style="534" customWidth="1"/>
    <col min="2315" max="2315" width="8.5703125" style="534" customWidth="1"/>
    <col min="2316" max="2316" width="15.140625" style="534" customWidth="1"/>
    <col min="2317" max="2317" width="8.140625" style="534" customWidth="1"/>
    <col min="2318" max="2318" width="7.140625" style="534" customWidth="1"/>
    <col min="2319" max="2319" width="19.7109375" style="534" customWidth="1"/>
    <col min="2320" max="2320" width="3.5703125" style="534" customWidth="1"/>
    <col min="2321" max="2560" width="9.140625" style="534"/>
    <col min="2561" max="2561" width="4.42578125" style="534" customWidth="1"/>
    <col min="2562" max="2562" width="9.5703125" style="534" customWidth="1"/>
    <col min="2563" max="2563" width="15.140625" style="534" customWidth="1"/>
    <col min="2564" max="2564" width="14.7109375" style="534" customWidth="1"/>
    <col min="2565" max="2565" width="11.85546875" style="534" customWidth="1"/>
    <col min="2566" max="2566" width="12.85546875" style="534" customWidth="1"/>
    <col min="2567" max="2567" width="5.7109375" style="534" customWidth="1"/>
    <col min="2568" max="2568" width="9.42578125" style="534" customWidth="1"/>
    <col min="2569" max="2569" width="6.42578125" style="534" customWidth="1"/>
    <col min="2570" max="2570" width="4.5703125" style="534" customWidth="1"/>
    <col min="2571" max="2571" width="8.5703125" style="534" customWidth="1"/>
    <col min="2572" max="2572" width="15.140625" style="534" customWidth="1"/>
    <col min="2573" max="2573" width="8.140625" style="534" customWidth="1"/>
    <col min="2574" max="2574" width="7.140625" style="534" customWidth="1"/>
    <col min="2575" max="2575" width="19.7109375" style="534" customWidth="1"/>
    <col min="2576" max="2576" width="3.5703125" style="534" customWidth="1"/>
    <col min="2577" max="2816" width="9.140625" style="534"/>
    <col min="2817" max="2817" width="4.42578125" style="534" customWidth="1"/>
    <col min="2818" max="2818" width="9.5703125" style="534" customWidth="1"/>
    <col min="2819" max="2819" width="15.140625" style="534" customWidth="1"/>
    <col min="2820" max="2820" width="14.7109375" style="534" customWidth="1"/>
    <col min="2821" max="2821" width="11.85546875" style="534" customWidth="1"/>
    <col min="2822" max="2822" width="12.85546875" style="534" customWidth="1"/>
    <col min="2823" max="2823" width="5.7109375" style="534" customWidth="1"/>
    <col min="2824" max="2824" width="9.42578125" style="534" customWidth="1"/>
    <col min="2825" max="2825" width="6.42578125" style="534" customWidth="1"/>
    <col min="2826" max="2826" width="4.5703125" style="534" customWidth="1"/>
    <col min="2827" max="2827" width="8.5703125" style="534" customWidth="1"/>
    <col min="2828" max="2828" width="15.140625" style="534" customWidth="1"/>
    <col min="2829" max="2829" width="8.140625" style="534" customWidth="1"/>
    <col min="2830" max="2830" width="7.140625" style="534" customWidth="1"/>
    <col min="2831" max="2831" width="19.7109375" style="534" customWidth="1"/>
    <col min="2832" max="2832" width="3.5703125" style="534" customWidth="1"/>
    <col min="2833" max="3072" width="9.140625" style="534"/>
    <col min="3073" max="3073" width="4.42578125" style="534" customWidth="1"/>
    <col min="3074" max="3074" width="9.5703125" style="534" customWidth="1"/>
    <col min="3075" max="3075" width="15.140625" style="534" customWidth="1"/>
    <col min="3076" max="3076" width="14.7109375" style="534" customWidth="1"/>
    <col min="3077" max="3077" width="11.85546875" style="534" customWidth="1"/>
    <col min="3078" max="3078" width="12.85546875" style="534" customWidth="1"/>
    <col min="3079" max="3079" width="5.7109375" style="534" customWidth="1"/>
    <col min="3080" max="3080" width="9.42578125" style="534" customWidth="1"/>
    <col min="3081" max="3081" width="6.42578125" style="534" customWidth="1"/>
    <col min="3082" max="3082" width="4.5703125" style="534" customWidth="1"/>
    <col min="3083" max="3083" width="8.5703125" style="534" customWidth="1"/>
    <col min="3084" max="3084" width="15.140625" style="534" customWidth="1"/>
    <col min="3085" max="3085" width="8.140625" style="534" customWidth="1"/>
    <col min="3086" max="3086" width="7.140625" style="534" customWidth="1"/>
    <col min="3087" max="3087" width="19.7109375" style="534" customWidth="1"/>
    <col min="3088" max="3088" width="3.5703125" style="534" customWidth="1"/>
    <col min="3089" max="3328" width="9.140625" style="534"/>
    <col min="3329" max="3329" width="4.42578125" style="534" customWidth="1"/>
    <col min="3330" max="3330" width="9.5703125" style="534" customWidth="1"/>
    <col min="3331" max="3331" width="15.140625" style="534" customWidth="1"/>
    <col min="3332" max="3332" width="14.7109375" style="534" customWidth="1"/>
    <col min="3333" max="3333" width="11.85546875" style="534" customWidth="1"/>
    <col min="3334" max="3334" width="12.85546875" style="534" customWidth="1"/>
    <col min="3335" max="3335" width="5.7109375" style="534" customWidth="1"/>
    <col min="3336" max="3336" width="9.42578125" style="534" customWidth="1"/>
    <col min="3337" max="3337" width="6.42578125" style="534" customWidth="1"/>
    <col min="3338" max="3338" width="4.5703125" style="534" customWidth="1"/>
    <col min="3339" max="3339" width="8.5703125" style="534" customWidth="1"/>
    <col min="3340" max="3340" width="15.140625" style="534" customWidth="1"/>
    <col min="3341" max="3341" width="8.140625" style="534" customWidth="1"/>
    <col min="3342" max="3342" width="7.140625" style="534" customWidth="1"/>
    <col min="3343" max="3343" width="19.7109375" style="534" customWidth="1"/>
    <col min="3344" max="3344" width="3.5703125" style="534" customWidth="1"/>
    <col min="3345" max="3584" width="9.140625" style="534"/>
    <col min="3585" max="3585" width="4.42578125" style="534" customWidth="1"/>
    <col min="3586" max="3586" width="9.5703125" style="534" customWidth="1"/>
    <col min="3587" max="3587" width="15.140625" style="534" customWidth="1"/>
    <col min="3588" max="3588" width="14.7109375" style="534" customWidth="1"/>
    <col min="3589" max="3589" width="11.85546875" style="534" customWidth="1"/>
    <col min="3590" max="3590" width="12.85546875" style="534" customWidth="1"/>
    <col min="3591" max="3591" width="5.7109375" style="534" customWidth="1"/>
    <col min="3592" max="3592" width="9.42578125" style="534" customWidth="1"/>
    <col min="3593" max="3593" width="6.42578125" style="534" customWidth="1"/>
    <col min="3594" max="3594" width="4.5703125" style="534" customWidth="1"/>
    <col min="3595" max="3595" width="8.5703125" style="534" customWidth="1"/>
    <col min="3596" max="3596" width="15.140625" style="534" customWidth="1"/>
    <col min="3597" max="3597" width="8.140625" style="534" customWidth="1"/>
    <col min="3598" max="3598" width="7.140625" style="534" customWidth="1"/>
    <col min="3599" max="3599" width="19.7109375" style="534" customWidth="1"/>
    <col min="3600" max="3600" width="3.5703125" style="534" customWidth="1"/>
    <col min="3601" max="3840" width="9.140625" style="534"/>
    <col min="3841" max="3841" width="4.42578125" style="534" customWidth="1"/>
    <col min="3842" max="3842" width="9.5703125" style="534" customWidth="1"/>
    <col min="3843" max="3843" width="15.140625" style="534" customWidth="1"/>
    <col min="3844" max="3844" width="14.7109375" style="534" customWidth="1"/>
    <col min="3845" max="3845" width="11.85546875" style="534" customWidth="1"/>
    <col min="3846" max="3846" width="12.85546875" style="534" customWidth="1"/>
    <col min="3847" max="3847" width="5.7109375" style="534" customWidth="1"/>
    <col min="3848" max="3848" width="9.42578125" style="534" customWidth="1"/>
    <col min="3849" max="3849" width="6.42578125" style="534" customWidth="1"/>
    <col min="3850" max="3850" width="4.5703125" style="534" customWidth="1"/>
    <col min="3851" max="3851" width="8.5703125" style="534" customWidth="1"/>
    <col min="3852" max="3852" width="15.140625" style="534" customWidth="1"/>
    <col min="3853" max="3853" width="8.140625" style="534" customWidth="1"/>
    <col min="3854" max="3854" width="7.140625" style="534" customWidth="1"/>
    <col min="3855" max="3855" width="19.7109375" style="534" customWidth="1"/>
    <col min="3856" max="3856" width="3.5703125" style="534" customWidth="1"/>
    <col min="3857" max="4096" width="9.140625" style="534"/>
    <col min="4097" max="4097" width="4.42578125" style="534" customWidth="1"/>
    <col min="4098" max="4098" width="9.5703125" style="534" customWidth="1"/>
    <col min="4099" max="4099" width="15.140625" style="534" customWidth="1"/>
    <col min="4100" max="4100" width="14.7109375" style="534" customWidth="1"/>
    <col min="4101" max="4101" width="11.85546875" style="534" customWidth="1"/>
    <col min="4102" max="4102" width="12.85546875" style="534" customWidth="1"/>
    <col min="4103" max="4103" width="5.7109375" style="534" customWidth="1"/>
    <col min="4104" max="4104" width="9.42578125" style="534" customWidth="1"/>
    <col min="4105" max="4105" width="6.42578125" style="534" customWidth="1"/>
    <col min="4106" max="4106" width="4.5703125" style="534" customWidth="1"/>
    <col min="4107" max="4107" width="8.5703125" style="534" customWidth="1"/>
    <col min="4108" max="4108" width="15.140625" style="534" customWidth="1"/>
    <col min="4109" max="4109" width="8.140625" style="534" customWidth="1"/>
    <col min="4110" max="4110" width="7.140625" style="534" customWidth="1"/>
    <col min="4111" max="4111" width="19.7109375" style="534" customWidth="1"/>
    <col min="4112" max="4112" width="3.5703125" style="534" customWidth="1"/>
    <col min="4113" max="4352" width="9.140625" style="534"/>
    <col min="4353" max="4353" width="4.42578125" style="534" customWidth="1"/>
    <col min="4354" max="4354" width="9.5703125" style="534" customWidth="1"/>
    <col min="4355" max="4355" width="15.140625" style="534" customWidth="1"/>
    <col min="4356" max="4356" width="14.7109375" style="534" customWidth="1"/>
    <col min="4357" max="4357" width="11.85546875" style="534" customWidth="1"/>
    <col min="4358" max="4358" width="12.85546875" style="534" customWidth="1"/>
    <col min="4359" max="4359" width="5.7109375" style="534" customWidth="1"/>
    <col min="4360" max="4360" width="9.42578125" style="534" customWidth="1"/>
    <col min="4361" max="4361" width="6.42578125" style="534" customWidth="1"/>
    <col min="4362" max="4362" width="4.5703125" style="534" customWidth="1"/>
    <col min="4363" max="4363" width="8.5703125" style="534" customWidth="1"/>
    <col min="4364" max="4364" width="15.140625" style="534" customWidth="1"/>
    <col min="4365" max="4365" width="8.140625" style="534" customWidth="1"/>
    <col min="4366" max="4366" width="7.140625" style="534" customWidth="1"/>
    <col min="4367" max="4367" width="19.7109375" style="534" customWidth="1"/>
    <col min="4368" max="4368" width="3.5703125" style="534" customWidth="1"/>
    <col min="4369" max="4608" width="9.140625" style="534"/>
    <col min="4609" max="4609" width="4.42578125" style="534" customWidth="1"/>
    <col min="4610" max="4610" width="9.5703125" style="534" customWidth="1"/>
    <col min="4611" max="4611" width="15.140625" style="534" customWidth="1"/>
    <col min="4612" max="4612" width="14.7109375" style="534" customWidth="1"/>
    <col min="4613" max="4613" width="11.85546875" style="534" customWidth="1"/>
    <col min="4614" max="4614" width="12.85546875" style="534" customWidth="1"/>
    <col min="4615" max="4615" width="5.7109375" style="534" customWidth="1"/>
    <col min="4616" max="4616" width="9.42578125" style="534" customWidth="1"/>
    <col min="4617" max="4617" width="6.42578125" style="534" customWidth="1"/>
    <col min="4618" max="4618" width="4.5703125" style="534" customWidth="1"/>
    <col min="4619" max="4619" width="8.5703125" style="534" customWidth="1"/>
    <col min="4620" max="4620" width="15.140625" style="534" customWidth="1"/>
    <col min="4621" max="4621" width="8.140625" style="534" customWidth="1"/>
    <col min="4622" max="4622" width="7.140625" style="534" customWidth="1"/>
    <col min="4623" max="4623" width="19.7109375" style="534" customWidth="1"/>
    <col min="4624" max="4624" width="3.5703125" style="534" customWidth="1"/>
    <col min="4625" max="4864" width="9.140625" style="534"/>
    <col min="4865" max="4865" width="4.42578125" style="534" customWidth="1"/>
    <col min="4866" max="4866" width="9.5703125" style="534" customWidth="1"/>
    <col min="4867" max="4867" width="15.140625" style="534" customWidth="1"/>
    <col min="4868" max="4868" width="14.7109375" style="534" customWidth="1"/>
    <col min="4869" max="4869" width="11.85546875" style="534" customWidth="1"/>
    <col min="4870" max="4870" width="12.85546875" style="534" customWidth="1"/>
    <col min="4871" max="4871" width="5.7109375" style="534" customWidth="1"/>
    <col min="4872" max="4872" width="9.42578125" style="534" customWidth="1"/>
    <col min="4873" max="4873" width="6.42578125" style="534" customWidth="1"/>
    <col min="4874" max="4874" width="4.5703125" style="534" customWidth="1"/>
    <col min="4875" max="4875" width="8.5703125" style="534" customWidth="1"/>
    <col min="4876" max="4876" width="15.140625" style="534" customWidth="1"/>
    <col min="4877" max="4877" width="8.140625" style="534" customWidth="1"/>
    <col min="4878" max="4878" width="7.140625" style="534" customWidth="1"/>
    <col min="4879" max="4879" width="19.7109375" style="534" customWidth="1"/>
    <col min="4880" max="4880" width="3.5703125" style="534" customWidth="1"/>
    <col min="4881" max="5120" width="9.140625" style="534"/>
    <col min="5121" max="5121" width="4.42578125" style="534" customWidth="1"/>
    <col min="5122" max="5122" width="9.5703125" style="534" customWidth="1"/>
    <col min="5123" max="5123" width="15.140625" style="534" customWidth="1"/>
    <col min="5124" max="5124" width="14.7109375" style="534" customWidth="1"/>
    <col min="5125" max="5125" width="11.85546875" style="534" customWidth="1"/>
    <col min="5126" max="5126" width="12.85546875" style="534" customWidth="1"/>
    <col min="5127" max="5127" width="5.7109375" style="534" customWidth="1"/>
    <col min="5128" max="5128" width="9.42578125" style="534" customWidth="1"/>
    <col min="5129" max="5129" width="6.42578125" style="534" customWidth="1"/>
    <col min="5130" max="5130" width="4.5703125" style="534" customWidth="1"/>
    <col min="5131" max="5131" width="8.5703125" style="534" customWidth="1"/>
    <col min="5132" max="5132" width="15.140625" style="534" customWidth="1"/>
    <col min="5133" max="5133" width="8.140625" style="534" customWidth="1"/>
    <col min="5134" max="5134" width="7.140625" style="534" customWidth="1"/>
    <col min="5135" max="5135" width="19.7109375" style="534" customWidth="1"/>
    <col min="5136" max="5136" width="3.5703125" style="534" customWidth="1"/>
    <col min="5137" max="5376" width="9.140625" style="534"/>
    <col min="5377" max="5377" width="4.42578125" style="534" customWidth="1"/>
    <col min="5378" max="5378" width="9.5703125" style="534" customWidth="1"/>
    <col min="5379" max="5379" width="15.140625" style="534" customWidth="1"/>
    <col min="5380" max="5380" width="14.7109375" style="534" customWidth="1"/>
    <col min="5381" max="5381" width="11.85546875" style="534" customWidth="1"/>
    <col min="5382" max="5382" width="12.85546875" style="534" customWidth="1"/>
    <col min="5383" max="5383" width="5.7109375" style="534" customWidth="1"/>
    <col min="5384" max="5384" width="9.42578125" style="534" customWidth="1"/>
    <col min="5385" max="5385" width="6.42578125" style="534" customWidth="1"/>
    <col min="5386" max="5386" width="4.5703125" style="534" customWidth="1"/>
    <col min="5387" max="5387" width="8.5703125" style="534" customWidth="1"/>
    <col min="5388" max="5388" width="15.140625" style="534" customWidth="1"/>
    <col min="5389" max="5389" width="8.140625" style="534" customWidth="1"/>
    <col min="5390" max="5390" width="7.140625" style="534" customWidth="1"/>
    <col min="5391" max="5391" width="19.7109375" style="534" customWidth="1"/>
    <col min="5392" max="5392" width="3.5703125" style="534" customWidth="1"/>
    <col min="5393" max="5632" width="9.140625" style="534"/>
    <col min="5633" max="5633" width="4.42578125" style="534" customWidth="1"/>
    <col min="5634" max="5634" width="9.5703125" style="534" customWidth="1"/>
    <col min="5635" max="5635" width="15.140625" style="534" customWidth="1"/>
    <col min="5636" max="5636" width="14.7109375" style="534" customWidth="1"/>
    <col min="5637" max="5637" width="11.85546875" style="534" customWidth="1"/>
    <col min="5638" max="5638" width="12.85546875" style="534" customWidth="1"/>
    <col min="5639" max="5639" width="5.7109375" style="534" customWidth="1"/>
    <col min="5640" max="5640" width="9.42578125" style="534" customWidth="1"/>
    <col min="5641" max="5641" width="6.42578125" style="534" customWidth="1"/>
    <col min="5642" max="5642" width="4.5703125" style="534" customWidth="1"/>
    <col min="5643" max="5643" width="8.5703125" style="534" customWidth="1"/>
    <col min="5644" max="5644" width="15.140625" style="534" customWidth="1"/>
    <col min="5645" max="5645" width="8.140625" style="534" customWidth="1"/>
    <col min="5646" max="5646" width="7.140625" style="534" customWidth="1"/>
    <col min="5647" max="5647" width="19.7109375" style="534" customWidth="1"/>
    <col min="5648" max="5648" width="3.5703125" style="534" customWidth="1"/>
    <col min="5649" max="5888" width="9.140625" style="534"/>
    <col min="5889" max="5889" width="4.42578125" style="534" customWidth="1"/>
    <col min="5890" max="5890" width="9.5703125" style="534" customWidth="1"/>
    <col min="5891" max="5891" width="15.140625" style="534" customWidth="1"/>
    <col min="5892" max="5892" width="14.7109375" style="534" customWidth="1"/>
    <col min="5893" max="5893" width="11.85546875" style="534" customWidth="1"/>
    <col min="5894" max="5894" width="12.85546875" style="534" customWidth="1"/>
    <col min="5895" max="5895" width="5.7109375" style="534" customWidth="1"/>
    <col min="5896" max="5896" width="9.42578125" style="534" customWidth="1"/>
    <col min="5897" max="5897" width="6.42578125" style="534" customWidth="1"/>
    <col min="5898" max="5898" width="4.5703125" style="534" customWidth="1"/>
    <col min="5899" max="5899" width="8.5703125" style="534" customWidth="1"/>
    <col min="5900" max="5900" width="15.140625" style="534" customWidth="1"/>
    <col min="5901" max="5901" width="8.140625" style="534" customWidth="1"/>
    <col min="5902" max="5902" width="7.140625" style="534" customWidth="1"/>
    <col min="5903" max="5903" width="19.7109375" style="534" customWidth="1"/>
    <col min="5904" max="5904" width="3.5703125" style="534" customWidth="1"/>
    <col min="5905" max="6144" width="9.140625" style="534"/>
    <col min="6145" max="6145" width="4.42578125" style="534" customWidth="1"/>
    <col min="6146" max="6146" width="9.5703125" style="534" customWidth="1"/>
    <col min="6147" max="6147" width="15.140625" style="534" customWidth="1"/>
    <col min="6148" max="6148" width="14.7109375" style="534" customWidth="1"/>
    <col min="6149" max="6149" width="11.85546875" style="534" customWidth="1"/>
    <col min="6150" max="6150" width="12.85546875" style="534" customWidth="1"/>
    <col min="6151" max="6151" width="5.7109375" style="534" customWidth="1"/>
    <col min="6152" max="6152" width="9.42578125" style="534" customWidth="1"/>
    <col min="6153" max="6153" width="6.42578125" style="534" customWidth="1"/>
    <col min="6154" max="6154" width="4.5703125" style="534" customWidth="1"/>
    <col min="6155" max="6155" width="8.5703125" style="534" customWidth="1"/>
    <col min="6156" max="6156" width="15.140625" style="534" customWidth="1"/>
    <col min="6157" max="6157" width="8.140625" style="534" customWidth="1"/>
    <col min="6158" max="6158" width="7.140625" style="534" customWidth="1"/>
    <col min="6159" max="6159" width="19.7109375" style="534" customWidth="1"/>
    <col min="6160" max="6160" width="3.5703125" style="534" customWidth="1"/>
    <col min="6161" max="6400" width="9.140625" style="534"/>
    <col min="6401" max="6401" width="4.42578125" style="534" customWidth="1"/>
    <col min="6402" max="6402" width="9.5703125" style="534" customWidth="1"/>
    <col min="6403" max="6403" width="15.140625" style="534" customWidth="1"/>
    <col min="6404" max="6404" width="14.7109375" style="534" customWidth="1"/>
    <col min="6405" max="6405" width="11.85546875" style="534" customWidth="1"/>
    <col min="6406" max="6406" width="12.85546875" style="534" customWidth="1"/>
    <col min="6407" max="6407" width="5.7109375" style="534" customWidth="1"/>
    <col min="6408" max="6408" width="9.42578125" style="534" customWidth="1"/>
    <col min="6409" max="6409" width="6.42578125" style="534" customWidth="1"/>
    <col min="6410" max="6410" width="4.5703125" style="534" customWidth="1"/>
    <col min="6411" max="6411" width="8.5703125" style="534" customWidth="1"/>
    <col min="6412" max="6412" width="15.140625" style="534" customWidth="1"/>
    <col min="6413" max="6413" width="8.140625" style="534" customWidth="1"/>
    <col min="6414" max="6414" width="7.140625" style="534" customWidth="1"/>
    <col min="6415" max="6415" width="19.7109375" style="534" customWidth="1"/>
    <col min="6416" max="6416" width="3.5703125" style="534" customWidth="1"/>
    <col min="6417" max="6656" width="9.140625" style="534"/>
    <col min="6657" max="6657" width="4.42578125" style="534" customWidth="1"/>
    <col min="6658" max="6658" width="9.5703125" style="534" customWidth="1"/>
    <col min="6659" max="6659" width="15.140625" style="534" customWidth="1"/>
    <col min="6660" max="6660" width="14.7109375" style="534" customWidth="1"/>
    <col min="6661" max="6661" width="11.85546875" style="534" customWidth="1"/>
    <col min="6662" max="6662" width="12.85546875" style="534" customWidth="1"/>
    <col min="6663" max="6663" width="5.7109375" style="534" customWidth="1"/>
    <col min="6664" max="6664" width="9.42578125" style="534" customWidth="1"/>
    <col min="6665" max="6665" width="6.42578125" style="534" customWidth="1"/>
    <col min="6666" max="6666" width="4.5703125" style="534" customWidth="1"/>
    <col min="6667" max="6667" width="8.5703125" style="534" customWidth="1"/>
    <col min="6668" max="6668" width="15.140625" style="534" customWidth="1"/>
    <col min="6669" max="6669" width="8.140625" style="534" customWidth="1"/>
    <col min="6670" max="6670" width="7.140625" style="534" customWidth="1"/>
    <col min="6671" max="6671" width="19.7109375" style="534" customWidth="1"/>
    <col min="6672" max="6672" width="3.5703125" style="534" customWidth="1"/>
    <col min="6673" max="6912" width="9.140625" style="534"/>
    <col min="6913" max="6913" width="4.42578125" style="534" customWidth="1"/>
    <col min="6914" max="6914" width="9.5703125" style="534" customWidth="1"/>
    <col min="6915" max="6915" width="15.140625" style="534" customWidth="1"/>
    <col min="6916" max="6916" width="14.7109375" style="534" customWidth="1"/>
    <col min="6917" max="6917" width="11.85546875" style="534" customWidth="1"/>
    <col min="6918" max="6918" width="12.85546875" style="534" customWidth="1"/>
    <col min="6919" max="6919" width="5.7109375" style="534" customWidth="1"/>
    <col min="6920" max="6920" width="9.42578125" style="534" customWidth="1"/>
    <col min="6921" max="6921" width="6.42578125" style="534" customWidth="1"/>
    <col min="6922" max="6922" width="4.5703125" style="534" customWidth="1"/>
    <col min="6923" max="6923" width="8.5703125" style="534" customWidth="1"/>
    <col min="6924" max="6924" width="15.140625" style="534" customWidth="1"/>
    <col min="6925" max="6925" width="8.140625" style="534" customWidth="1"/>
    <col min="6926" max="6926" width="7.140625" style="534" customWidth="1"/>
    <col min="6927" max="6927" width="19.7109375" style="534" customWidth="1"/>
    <col min="6928" max="6928" width="3.5703125" style="534" customWidth="1"/>
    <col min="6929" max="7168" width="9.140625" style="534"/>
    <col min="7169" max="7169" width="4.42578125" style="534" customWidth="1"/>
    <col min="7170" max="7170" width="9.5703125" style="534" customWidth="1"/>
    <col min="7171" max="7171" width="15.140625" style="534" customWidth="1"/>
    <col min="7172" max="7172" width="14.7109375" style="534" customWidth="1"/>
    <col min="7173" max="7173" width="11.85546875" style="534" customWidth="1"/>
    <col min="7174" max="7174" width="12.85546875" style="534" customWidth="1"/>
    <col min="7175" max="7175" width="5.7109375" style="534" customWidth="1"/>
    <col min="7176" max="7176" width="9.42578125" style="534" customWidth="1"/>
    <col min="7177" max="7177" width="6.42578125" style="534" customWidth="1"/>
    <col min="7178" max="7178" width="4.5703125" style="534" customWidth="1"/>
    <col min="7179" max="7179" width="8.5703125" style="534" customWidth="1"/>
    <col min="7180" max="7180" width="15.140625" style="534" customWidth="1"/>
    <col min="7181" max="7181" width="8.140625" style="534" customWidth="1"/>
    <col min="7182" max="7182" width="7.140625" style="534" customWidth="1"/>
    <col min="7183" max="7183" width="19.7109375" style="534" customWidth="1"/>
    <col min="7184" max="7184" width="3.5703125" style="534" customWidth="1"/>
    <col min="7185" max="7424" width="9.140625" style="534"/>
    <col min="7425" max="7425" width="4.42578125" style="534" customWidth="1"/>
    <col min="7426" max="7426" width="9.5703125" style="534" customWidth="1"/>
    <col min="7427" max="7427" width="15.140625" style="534" customWidth="1"/>
    <col min="7428" max="7428" width="14.7109375" style="534" customWidth="1"/>
    <col min="7429" max="7429" width="11.85546875" style="534" customWidth="1"/>
    <col min="7430" max="7430" width="12.85546875" style="534" customWidth="1"/>
    <col min="7431" max="7431" width="5.7109375" style="534" customWidth="1"/>
    <col min="7432" max="7432" width="9.42578125" style="534" customWidth="1"/>
    <col min="7433" max="7433" width="6.42578125" style="534" customWidth="1"/>
    <col min="7434" max="7434" width="4.5703125" style="534" customWidth="1"/>
    <col min="7435" max="7435" width="8.5703125" style="534" customWidth="1"/>
    <col min="7436" max="7436" width="15.140625" style="534" customWidth="1"/>
    <col min="7437" max="7437" width="8.140625" style="534" customWidth="1"/>
    <col min="7438" max="7438" width="7.140625" style="534" customWidth="1"/>
    <col min="7439" max="7439" width="19.7109375" style="534" customWidth="1"/>
    <col min="7440" max="7440" width="3.5703125" style="534" customWidth="1"/>
    <col min="7441" max="7680" width="9.140625" style="534"/>
    <col min="7681" max="7681" width="4.42578125" style="534" customWidth="1"/>
    <col min="7682" max="7682" width="9.5703125" style="534" customWidth="1"/>
    <col min="7683" max="7683" width="15.140625" style="534" customWidth="1"/>
    <col min="7684" max="7684" width="14.7109375" style="534" customWidth="1"/>
    <col min="7685" max="7685" width="11.85546875" style="534" customWidth="1"/>
    <col min="7686" max="7686" width="12.85546875" style="534" customWidth="1"/>
    <col min="7687" max="7687" width="5.7109375" style="534" customWidth="1"/>
    <col min="7688" max="7688" width="9.42578125" style="534" customWidth="1"/>
    <col min="7689" max="7689" width="6.42578125" style="534" customWidth="1"/>
    <col min="7690" max="7690" width="4.5703125" style="534" customWidth="1"/>
    <col min="7691" max="7691" width="8.5703125" style="534" customWidth="1"/>
    <col min="7692" max="7692" width="15.140625" style="534" customWidth="1"/>
    <col min="7693" max="7693" width="8.140625" style="534" customWidth="1"/>
    <col min="7694" max="7694" width="7.140625" style="534" customWidth="1"/>
    <col min="7695" max="7695" width="19.7109375" style="534" customWidth="1"/>
    <col min="7696" max="7696" width="3.5703125" style="534" customWidth="1"/>
    <col min="7697" max="7936" width="9.140625" style="534"/>
    <col min="7937" max="7937" width="4.42578125" style="534" customWidth="1"/>
    <col min="7938" max="7938" width="9.5703125" style="534" customWidth="1"/>
    <col min="7939" max="7939" width="15.140625" style="534" customWidth="1"/>
    <col min="7940" max="7940" width="14.7109375" style="534" customWidth="1"/>
    <col min="7941" max="7941" width="11.85546875" style="534" customWidth="1"/>
    <col min="7942" max="7942" width="12.85546875" style="534" customWidth="1"/>
    <col min="7943" max="7943" width="5.7109375" style="534" customWidth="1"/>
    <col min="7944" max="7944" width="9.42578125" style="534" customWidth="1"/>
    <col min="7945" max="7945" width="6.42578125" style="534" customWidth="1"/>
    <col min="7946" max="7946" width="4.5703125" style="534" customWidth="1"/>
    <col min="7947" max="7947" width="8.5703125" style="534" customWidth="1"/>
    <col min="7948" max="7948" width="15.140625" style="534" customWidth="1"/>
    <col min="7949" max="7949" width="8.140625" style="534" customWidth="1"/>
    <col min="7950" max="7950" width="7.140625" style="534" customWidth="1"/>
    <col min="7951" max="7951" width="19.7109375" style="534" customWidth="1"/>
    <col min="7952" max="7952" width="3.5703125" style="534" customWidth="1"/>
    <col min="7953" max="8192" width="9.140625" style="534"/>
    <col min="8193" max="8193" width="4.42578125" style="534" customWidth="1"/>
    <col min="8194" max="8194" width="9.5703125" style="534" customWidth="1"/>
    <col min="8195" max="8195" width="15.140625" style="534" customWidth="1"/>
    <col min="8196" max="8196" width="14.7109375" style="534" customWidth="1"/>
    <col min="8197" max="8197" width="11.85546875" style="534" customWidth="1"/>
    <col min="8198" max="8198" width="12.85546875" style="534" customWidth="1"/>
    <col min="8199" max="8199" width="5.7109375" style="534" customWidth="1"/>
    <col min="8200" max="8200" width="9.42578125" style="534" customWidth="1"/>
    <col min="8201" max="8201" width="6.42578125" style="534" customWidth="1"/>
    <col min="8202" max="8202" width="4.5703125" style="534" customWidth="1"/>
    <col min="8203" max="8203" width="8.5703125" style="534" customWidth="1"/>
    <col min="8204" max="8204" width="15.140625" style="534" customWidth="1"/>
    <col min="8205" max="8205" width="8.140625" style="534" customWidth="1"/>
    <col min="8206" max="8206" width="7.140625" style="534" customWidth="1"/>
    <col min="8207" max="8207" width="19.7109375" style="534" customWidth="1"/>
    <col min="8208" max="8208" width="3.5703125" style="534" customWidth="1"/>
    <col min="8209" max="8448" width="9.140625" style="534"/>
    <col min="8449" max="8449" width="4.42578125" style="534" customWidth="1"/>
    <col min="8450" max="8450" width="9.5703125" style="534" customWidth="1"/>
    <col min="8451" max="8451" width="15.140625" style="534" customWidth="1"/>
    <col min="8452" max="8452" width="14.7109375" style="534" customWidth="1"/>
    <col min="8453" max="8453" width="11.85546875" style="534" customWidth="1"/>
    <col min="8454" max="8454" width="12.85546875" style="534" customWidth="1"/>
    <col min="8455" max="8455" width="5.7109375" style="534" customWidth="1"/>
    <col min="8456" max="8456" width="9.42578125" style="534" customWidth="1"/>
    <col min="8457" max="8457" width="6.42578125" style="534" customWidth="1"/>
    <col min="8458" max="8458" width="4.5703125" style="534" customWidth="1"/>
    <col min="8459" max="8459" width="8.5703125" style="534" customWidth="1"/>
    <col min="8460" max="8460" width="15.140625" style="534" customWidth="1"/>
    <col min="8461" max="8461" width="8.140625" style="534" customWidth="1"/>
    <col min="8462" max="8462" width="7.140625" style="534" customWidth="1"/>
    <col min="8463" max="8463" width="19.7109375" style="534" customWidth="1"/>
    <col min="8464" max="8464" width="3.5703125" style="534" customWidth="1"/>
    <col min="8465" max="8704" width="9.140625" style="534"/>
    <col min="8705" max="8705" width="4.42578125" style="534" customWidth="1"/>
    <col min="8706" max="8706" width="9.5703125" style="534" customWidth="1"/>
    <col min="8707" max="8707" width="15.140625" style="534" customWidth="1"/>
    <col min="8708" max="8708" width="14.7109375" style="534" customWidth="1"/>
    <col min="8709" max="8709" width="11.85546875" style="534" customWidth="1"/>
    <col min="8710" max="8710" width="12.85546875" style="534" customWidth="1"/>
    <col min="8711" max="8711" width="5.7109375" style="534" customWidth="1"/>
    <col min="8712" max="8712" width="9.42578125" style="534" customWidth="1"/>
    <col min="8713" max="8713" width="6.42578125" style="534" customWidth="1"/>
    <col min="8714" max="8714" width="4.5703125" style="534" customWidth="1"/>
    <col min="8715" max="8715" width="8.5703125" style="534" customWidth="1"/>
    <col min="8716" max="8716" width="15.140625" style="534" customWidth="1"/>
    <col min="8717" max="8717" width="8.140625" style="534" customWidth="1"/>
    <col min="8718" max="8718" width="7.140625" style="534" customWidth="1"/>
    <col min="8719" max="8719" width="19.7109375" style="534" customWidth="1"/>
    <col min="8720" max="8720" width="3.5703125" style="534" customWidth="1"/>
    <col min="8721" max="8960" width="9.140625" style="534"/>
    <col min="8961" max="8961" width="4.42578125" style="534" customWidth="1"/>
    <col min="8962" max="8962" width="9.5703125" style="534" customWidth="1"/>
    <col min="8963" max="8963" width="15.140625" style="534" customWidth="1"/>
    <col min="8964" max="8964" width="14.7109375" style="534" customWidth="1"/>
    <col min="8965" max="8965" width="11.85546875" style="534" customWidth="1"/>
    <col min="8966" max="8966" width="12.85546875" style="534" customWidth="1"/>
    <col min="8967" max="8967" width="5.7109375" style="534" customWidth="1"/>
    <col min="8968" max="8968" width="9.42578125" style="534" customWidth="1"/>
    <col min="8969" max="8969" width="6.42578125" style="534" customWidth="1"/>
    <col min="8970" max="8970" width="4.5703125" style="534" customWidth="1"/>
    <col min="8971" max="8971" width="8.5703125" style="534" customWidth="1"/>
    <col min="8972" max="8972" width="15.140625" style="534" customWidth="1"/>
    <col min="8973" max="8973" width="8.140625" style="534" customWidth="1"/>
    <col min="8974" max="8974" width="7.140625" style="534" customWidth="1"/>
    <col min="8975" max="8975" width="19.7109375" style="534" customWidth="1"/>
    <col min="8976" max="8976" width="3.5703125" style="534" customWidth="1"/>
    <col min="8977" max="9216" width="9.140625" style="534"/>
    <col min="9217" max="9217" width="4.42578125" style="534" customWidth="1"/>
    <col min="9218" max="9218" width="9.5703125" style="534" customWidth="1"/>
    <col min="9219" max="9219" width="15.140625" style="534" customWidth="1"/>
    <col min="9220" max="9220" width="14.7109375" style="534" customWidth="1"/>
    <col min="9221" max="9221" width="11.85546875" style="534" customWidth="1"/>
    <col min="9222" max="9222" width="12.85546875" style="534" customWidth="1"/>
    <col min="9223" max="9223" width="5.7109375" style="534" customWidth="1"/>
    <col min="9224" max="9224" width="9.42578125" style="534" customWidth="1"/>
    <col min="9225" max="9225" width="6.42578125" style="534" customWidth="1"/>
    <col min="9226" max="9226" width="4.5703125" style="534" customWidth="1"/>
    <col min="9227" max="9227" width="8.5703125" style="534" customWidth="1"/>
    <col min="9228" max="9228" width="15.140625" style="534" customWidth="1"/>
    <col min="9229" max="9229" width="8.140625" style="534" customWidth="1"/>
    <col min="9230" max="9230" width="7.140625" style="534" customWidth="1"/>
    <col min="9231" max="9231" width="19.7109375" style="534" customWidth="1"/>
    <col min="9232" max="9232" width="3.5703125" style="534" customWidth="1"/>
    <col min="9233" max="9472" width="9.140625" style="534"/>
    <col min="9473" max="9473" width="4.42578125" style="534" customWidth="1"/>
    <col min="9474" max="9474" width="9.5703125" style="534" customWidth="1"/>
    <col min="9475" max="9475" width="15.140625" style="534" customWidth="1"/>
    <col min="9476" max="9476" width="14.7109375" style="534" customWidth="1"/>
    <col min="9477" max="9477" width="11.85546875" style="534" customWidth="1"/>
    <col min="9478" max="9478" width="12.85546875" style="534" customWidth="1"/>
    <col min="9479" max="9479" width="5.7109375" style="534" customWidth="1"/>
    <col min="9480" max="9480" width="9.42578125" style="534" customWidth="1"/>
    <col min="9481" max="9481" width="6.42578125" style="534" customWidth="1"/>
    <col min="9482" max="9482" width="4.5703125" style="534" customWidth="1"/>
    <col min="9483" max="9483" width="8.5703125" style="534" customWidth="1"/>
    <col min="9484" max="9484" width="15.140625" style="534" customWidth="1"/>
    <col min="9485" max="9485" width="8.140625" style="534" customWidth="1"/>
    <col min="9486" max="9486" width="7.140625" style="534" customWidth="1"/>
    <col min="9487" max="9487" width="19.7109375" style="534" customWidth="1"/>
    <col min="9488" max="9488" width="3.5703125" style="534" customWidth="1"/>
    <col min="9489" max="9728" width="9.140625" style="534"/>
    <col min="9729" max="9729" width="4.42578125" style="534" customWidth="1"/>
    <col min="9730" max="9730" width="9.5703125" style="534" customWidth="1"/>
    <col min="9731" max="9731" width="15.140625" style="534" customWidth="1"/>
    <col min="9732" max="9732" width="14.7109375" style="534" customWidth="1"/>
    <col min="9733" max="9733" width="11.85546875" style="534" customWidth="1"/>
    <col min="9734" max="9734" width="12.85546875" style="534" customWidth="1"/>
    <col min="9735" max="9735" width="5.7109375" style="534" customWidth="1"/>
    <col min="9736" max="9736" width="9.42578125" style="534" customWidth="1"/>
    <col min="9737" max="9737" width="6.42578125" style="534" customWidth="1"/>
    <col min="9738" max="9738" width="4.5703125" style="534" customWidth="1"/>
    <col min="9739" max="9739" width="8.5703125" style="534" customWidth="1"/>
    <col min="9740" max="9740" width="15.140625" style="534" customWidth="1"/>
    <col min="9741" max="9741" width="8.140625" style="534" customWidth="1"/>
    <col min="9742" max="9742" width="7.140625" style="534" customWidth="1"/>
    <col min="9743" max="9743" width="19.7109375" style="534" customWidth="1"/>
    <col min="9744" max="9744" width="3.5703125" style="534" customWidth="1"/>
    <col min="9745" max="9984" width="9.140625" style="534"/>
    <col min="9985" max="9985" width="4.42578125" style="534" customWidth="1"/>
    <col min="9986" max="9986" width="9.5703125" style="534" customWidth="1"/>
    <col min="9987" max="9987" width="15.140625" style="534" customWidth="1"/>
    <col min="9988" max="9988" width="14.7109375" style="534" customWidth="1"/>
    <col min="9989" max="9989" width="11.85546875" style="534" customWidth="1"/>
    <col min="9990" max="9990" width="12.85546875" style="534" customWidth="1"/>
    <col min="9991" max="9991" width="5.7109375" style="534" customWidth="1"/>
    <col min="9992" max="9992" width="9.42578125" style="534" customWidth="1"/>
    <col min="9993" max="9993" width="6.42578125" style="534" customWidth="1"/>
    <col min="9994" max="9994" width="4.5703125" style="534" customWidth="1"/>
    <col min="9995" max="9995" width="8.5703125" style="534" customWidth="1"/>
    <col min="9996" max="9996" width="15.140625" style="534" customWidth="1"/>
    <col min="9997" max="9997" width="8.140625" style="534" customWidth="1"/>
    <col min="9998" max="9998" width="7.140625" style="534" customWidth="1"/>
    <col min="9999" max="9999" width="19.7109375" style="534" customWidth="1"/>
    <col min="10000" max="10000" width="3.5703125" style="534" customWidth="1"/>
    <col min="10001" max="10240" width="9.140625" style="534"/>
    <col min="10241" max="10241" width="4.42578125" style="534" customWidth="1"/>
    <col min="10242" max="10242" width="9.5703125" style="534" customWidth="1"/>
    <col min="10243" max="10243" width="15.140625" style="534" customWidth="1"/>
    <col min="10244" max="10244" width="14.7109375" style="534" customWidth="1"/>
    <col min="10245" max="10245" width="11.85546875" style="534" customWidth="1"/>
    <col min="10246" max="10246" width="12.85546875" style="534" customWidth="1"/>
    <col min="10247" max="10247" width="5.7109375" style="534" customWidth="1"/>
    <col min="10248" max="10248" width="9.42578125" style="534" customWidth="1"/>
    <col min="10249" max="10249" width="6.42578125" style="534" customWidth="1"/>
    <col min="10250" max="10250" width="4.5703125" style="534" customWidth="1"/>
    <col min="10251" max="10251" width="8.5703125" style="534" customWidth="1"/>
    <col min="10252" max="10252" width="15.140625" style="534" customWidth="1"/>
    <col min="10253" max="10253" width="8.140625" style="534" customWidth="1"/>
    <col min="10254" max="10254" width="7.140625" style="534" customWidth="1"/>
    <col min="10255" max="10255" width="19.7109375" style="534" customWidth="1"/>
    <col min="10256" max="10256" width="3.5703125" style="534" customWidth="1"/>
    <col min="10257" max="10496" width="9.140625" style="534"/>
    <col min="10497" max="10497" width="4.42578125" style="534" customWidth="1"/>
    <col min="10498" max="10498" width="9.5703125" style="534" customWidth="1"/>
    <col min="10499" max="10499" width="15.140625" style="534" customWidth="1"/>
    <col min="10500" max="10500" width="14.7109375" style="534" customWidth="1"/>
    <col min="10501" max="10501" width="11.85546875" style="534" customWidth="1"/>
    <col min="10502" max="10502" width="12.85546875" style="534" customWidth="1"/>
    <col min="10503" max="10503" width="5.7109375" style="534" customWidth="1"/>
    <col min="10504" max="10504" width="9.42578125" style="534" customWidth="1"/>
    <col min="10505" max="10505" width="6.42578125" style="534" customWidth="1"/>
    <col min="10506" max="10506" width="4.5703125" style="534" customWidth="1"/>
    <col min="10507" max="10507" width="8.5703125" style="534" customWidth="1"/>
    <col min="10508" max="10508" width="15.140625" style="534" customWidth="1"/>
    <col min="10509" max="10509" width="8.140625" style="534" customWidth="1"/>
    <col min="10510" max="10510" width="7.140625" style="534" customWidth="1"/>
    <col min="10511" max="10511" width="19.7109375" style="534" customWidth="1"/>
    <col min="10512" max="10512" width="3.5703125" style="534" customWidth="1"/>
    <col min="10513" max="10752" width="9.140625" style="534"/>
    <col min="10753" max="10753" width="4.42578125" style="534" customWidth="1"/>
    <col min="10754" max="10754" width="9.5703125" style="534" customWidth="1"/>
    <col min="10755" max="10755" width="15.140625" style="534" customWidth="1"/>
    <col min="10756" max="10756" width="14.7109375" style="534" customWidth="1"/>
    <col min="10757" max="10757" width="11.85546875" style="534" customWidth="1"/>
    <col min="10758" max="10758" width="12.85546875" style="534" customWidth="1"/>
    <col min="10759" max="10759" width="5.7109375" style="534" customWidth="1"/>
    <col min="10760" max="10760" width="9.42578125" style="534" customWidth="1"/>
    <col min="10761" max="10761" width="6.42578125" style="534" customWidth="1"/>
    <col min="10762" max="10762" width="4.5703125" style="534" customWidth="1"/>
    <col min="10763" max="10763" width="8.5703125" style="534" customWidth="1"/>
    <col min="10764" max="10764" width="15.140625" style="534" customWidth="1"/>
    <col min="10765" max="10765" width="8.140625" style="534" customWidth="1"/>
    <col min="10766" max="10766" width="7.140625" style="534" customWidth="1"/>
    <col min="10767" max="10767" width="19.7109375" style="534" customWidth="1"/>
    <col min="10768" max="10768" width="3.5703125" style="534" customWidth="1"/>
    <col min="10769" max="11008" width="9.140625" style="534"/>
    <col min="11009" max="11009" width="4.42578125" style="534" customWidth="1"/>
    <col min="11010" max="11010" width="9.5703125" style="534" customWidth="1"/>
    <col min="11011" max="11011" width="15.140625" style="534" customWidth="1"/>
    <col min="11012" max="11012" width="14.7109375" style="534" customWidth="1"/>
    <col min="11013" max="11013" width="11.85546875" style="534" customWidth="1"/>
    <col min="11014" max="11014" width="12.85546875" style="534" customWidth="1"/>
    <col min="11015" max="11015" width="5.7109375" style="534" customWidth="1"/>
    <col min="11016" max="11016" width="9.42578125" style="534" customWidth="1"/>
    <col min="11017" max="11017" width="6.42578125" style="534" customWidth="1"/>
    <col min="11018" max="11018" width="4.5703125" style="534" customWidth="1"/>
    <col min="11019" max="11019" width="8.5703125" style="534" customWidth="1"/>
    <col min="11020" max="11020" width="15.140625" style="534" customWidth="1"/>
    <col min="11021" max="11021" width="8.140625" style="534" customWidth="1"/>
    <col min="11022" max="11022" width="7.140625" style="534" customWidth="1"/>
    <col min="11023" max="11023" width="19.7109375" style="534" customWidth="1"/>
    <col min="11024" max="11024" width="3.5703125" style="534" customWidth="1"/>
    <col min="11025" max="11264" width="9.140625" style="534"/>
    <col min="11265" max="11265" width="4.42578125" style="534" customWidth="1"/>
    <col min="11266" max="11266" width="9.5703125" style="534" customWidth="1"/>
    <col min="11267" max="11267" width="15.140625" style="534" customWidth="1"/>
    <col min="11268" max="11268" width="14.7109375" style="534" customWidth="1"/>
    <col min="11269" max="11269" width="11.85546875" style="534" customWidth="1"/>
    <col min="11270" max="11270" width="12.85546875" style="534" customWidth="1"/>
    <col min="11271" max="11271" width="5.7109375" style="534" customWidth="1"/>
    <col min="11272" max="11272" width="9.42578125" style="534" customWidth="1"/>
    <col min="11273" max="11273" width="6.42578125" style="534" customWidth="1"/>
    <col min="11274" max="11274" width="4.5703125" style="534" customWidth="1"/>
    <col min="11275" max="11275" width="8.5703125" style="534" customWidth="1"/>
    <col min="11276" max="11276" width="15.140625" style="534" customWidth="1"/>
    <col min="11277" max="11277" width="8.140625" style="534" customWidth="1"/>
    <col min="11278" max="11278" width="7.140625" style="534" customWidth="1"/>
    <col min="11279" max="11279" width="19.7109375" style="534" customWidth="1"/>
    <col min="11280" max="11280" width="3.5703125" style="534" customWidth="1"/>
    <col min="11281" max="11520" width="9.140625" style="534"/>
    <col min="11521" max="11521" width="4.42578125" style="534" customWidth="1"/>
    <col min="11522" max="11522" width="9.5703125" style="534" customWidth="1"/>
    <col min="11523" max="11523" width="15.140625" style="534" customWidth="1"/>
    <col min="11524" max="11524" width="14.7109375" style="534" customWidth="1"/>
    <col min="11525" max="11525" width="11.85546875" style="534" customWidth="1"/>
    <col min="11526" max="11526" width="12.85546875" style="534" customWidth="1"/>
    <col min="11527" max="11527" width="5.7109375" style="534" customWidth="1"/>
    <col min="11528" max="11528" width="9.42578125" style="534" customWidth="1"/>
    <col min="11529" max="11529" width="6.42578125" style="534" customWidth="1"/>
    <col min="11530" max="11530" width="4.5703125" style="534" customWidth="1"/>
    <col min="11531" max="11531" width="8.5703125" style="534" customWidth="1"/>
    <col min="11532" max="11532" width="15.140625" style="534" customWidth="1"/>
    <col min="11533" max="11533" width="8.140625" style="534" customWidth="1"/>
    <col min="11534" max="11534" width="7.140625" style="534" customWidth="1"/>
    <col min="11535" max="11535" width="19.7109375" style="534" customWidth="1"/>
    <col min="11536" max="11536" width="3.5703125" style="534" customWidth="1"/>
    <col min="11537" max="11776" width="9.140625" style="534"/>
    <col min="11777" max="11777" width="4.42578125" style="534" customWidth="1"/>
    <col min="11778" max="11778" width="9.5703125" style="534" customWidth="1"/>
    <col min="11779" max="11779" width="15.140625" style="534" customWidth="1"/>
    <col min="11780" max="11780" width="14.7109375" style="534" customWidth="1"/>
    <col min="11781" max="11781" width="11.85546875" style="534" customWidth="1"/>
    <col min="11782" max="11782" width="12.85546875" style="534" customWidth="1"/>
    <col min="11783" max="11783" width="5.7109375" style="534" customWidth="1"/>
    <col min="11784" max="11784" width="9.42578125" style="534" customWidth="1"/>
    <col min="11785" max="11785" width="6.42578125" style="534" customWidth="1"/>
    <col min="11786" max="11786" width="4.5703125" style="534" customWidth="1"/>
    <col min="11787" max="11787" width="8.5703125" style="534" customWidth="1"/>
    <col min="11788" max="11788" width="15.140625" style="534" customWidth="1"/>
    <col min="11789" max="11789" width="8.140625" style="534" customWidth="1"/>
    <col min="11790" max="11790" width="7.140625" style="534" customWidth="1"/>
    <col min="11791" max="11791" width="19.7109375" style="534" customWidth="1"/>
    <col min="11792" max="11792" width="3.5703125" style="534" customWidth="1"/>
    <col min="11793" max="12032" width="9.140625" style="534"/>
    <col min="12033" max="12033" width="4.42578125" style="534" customWidth="1"/>
    <col min="12034" max="12034" width="9.5703125" style="534" customWidth="1"/>
    <col min="12035" max="12035" width="15.140625" style="534" customWidth="1"/>
    <col min="12036" max="12036" width="14.7109375" style="534" customWidth="1"/>
    <col min="12037" max="12037" width="11.85546875" style="534" customWidth="1"/>
    <col min="12038" max="12038" width="12.85546875" style="534" customWidth="1"/>
    <col min="12039" max="12039" width="5.7109375" style="534" customWidth="1"/>
    <col min="12040" max="12040" width="9.42578125" style="534" customWidth="1"/>
    <col min="12041" max="12041" width="6.42578125" style="534" customWidth="1"/>
    <col min="12042" max="12042" width="4.5703125" style="534" customWidth="1"/>
    <col min="12043" max="12043" width="8.5703125" style="534" customWidth="1"/>
    <col min="12044" max="12044" width="15.140625" style="534" customWidth="1"/>
    <col min="12045" max="12045" width="8.140625" style="534" customWidth="1"/>
    <col min="12046" max="12046" width="7.140625" style="534" customWidth="1"/>
    <col min="12047" max="12047" width="19.7109375" style="534" customWidth="1"/>
    <col min="12048" max="12048" width="3.5703125" style="534" customWidth="1"/>
    <col min="12049" max="12288" width="9.140625" style="534"/>
    <col min="12289" max="12289" width="4.42578125" style="534" customWidth="1"/>
    <col min="12290" max="12290" width="9.5703125" style="534" customWidth="1"/>
    <col min="12291" max="12291" width="15.140625" style="534" customWidth="1"/>
    <col min="12292" max="12292" width="14.7109375" style="534" customWidth="1"/>
    <col min="12293" max="12293" width="11.85546875" style="534" customWidth="1"/>
    <col min="12294" max="12294" width="12.85546875" style="534" customWidth="1"/>
    <col min="12295" max="12295" width="5.7109375" style="534" customWidth="1"/>
    <col min="12296" max="12296" width="9.42578125" style="534" customWidth="1"/>
    <col min="12297" max="12297" width="6.42578125" style="534" customWidth="1"/>
    <col min="12298" max="12298" width="4.5703125" style="534" customWidth="1"/>
    <col min="12299" max="12299" width="8.5703125" style="534" customWidth="1"/>
    <col min="12300" max="12300" width="15.140625" style="534" customWidth="1"/>
    <col min="12301" max="12301" width="8.140625" style="534" customWidth="1"/>
    <col min="12302" max="12302" width="7.140625" style="534" customWidth="1"/>
    <col min="12303" max="12303" width="19.7109375" style="534" customWidth="1"/>
    <col min="12304" max="12304" width="3.5703125" style="534" customWidth="1"/>
    <col min="12305" max="12544" width="9.140625" style="534"/>
    <col min="12545" max="12545" width="4.42578125" style="534" customWidth="1"/>
    <col min="12546" max="12546" width="9.5703125" style="534" customWidth="1"/>
    <col min="12547" max="12547" width="15.140625" style="534" customWidth="1"/>
    <col min="12548" max="12548" width="14.7109375" style="534" customWidth="1"/>
    <col min="12549" max="12549" width="11.85546875" style="534" customWidth="1"/>
    <col min="12550" max="12550" width="12.85546875" style="534" customWidth="1"/>
    <col min="12551" max="12551" width="5.7109375" style="534" customWidth="1"/>
    <col min="12552" max="12552" width="9.42578125" style="534" customWidth="1"/>
    <col min="12553" max="12553" width="6.42578125" style="534" customWidth="1"/>
    <col min="12554" max="12554" width="4.5703125" style="534" customWidth="1"/>
    <col min="12555" max="12555" width="8.5703125" style="534" customWidth="1"/>
    <col min="12556" max="12556" width="15.140625" style="534" customWidth="1"/>
    <col min="12557" max="12557" width="8.140625" style="534" customWidth="1"/>
    <col min="12558" max="12558" width="7.140625" style="534" customWidth="1"/>
    <col min="12559" max="12559" width="19.7109375" style="534" customWidth="1"/>
    <col min="12560" max="12560" width="3.5703125" style="534" customWidth="1"/>
    <col min="12561" max="12800" width="9.140625" style="534"/>
    <col min="12801" max="12801" width="4.42578125" style="534" customWidth="1"/>
    <col min="12802" max="12802" width="9.5703125" style="534" customWidth="1"/>
    <col min="12803" max="12803" width="15.140625" style="534" customWidth="1"/>
    <col min="12804" max="12804" width="14.7109375" style="534" customWidth="1"/>
    <col min="12805" max="12805" width="11.85546875" style="534" customWidth="1"/>
    <col min="12806" max="12806" width="12.85546875" style="534" customWidth="1"/>
    <col min="12807" max="12807" width="5.7109375" style="534" customWidth="1"/>
    <col min="12808" max="12808" width="9.42578125" style="534" customWidth="1"/>
    <col min="12809" max="12809" width="6.42578125" style="534" customWidth="1"/>
    <col min="12810" max="12810" width="4.5703125" style="534" customWidth="1"/>
    <col min="12811" max="12811" width="8.5703125" style="534" customWidth="1"/>
    <col min="12812" max="12812" width="15.140625" style="534" customWidth="1"/>
    <col min="12813" max="12813" width="8.140625" style="534" customWidth="1"/>
    <col min="12814" max="12814" width="7.140625" style="534" customWidth="1"/>
    <col min="12815" max="12815" width="19.7109375" style="534" customWidth="1"/>
    <col min="12816" max="12816" width="3.5703125" style="534" customWidth="1"/>
    <col min="12817" max="13056" width="9.140625" style="534"/>
    <col min="13057" max="13057" width="4.42578125" style="534" customWidth="1"/>
    <col min="13058" max="13058" width="9.5703125" style="534" customWidth="1"/>
    <col min="13059" max="13059" width="15.140625" style="534" customWidth="1"/>
    <col min="13060" max="13060" width="14.7109375" style="534" customWidth="1"/>
    <col min="13061" max="13061" width="11.85546875" style="534" customWidth="1"/>
    <col min="13062" max="13062" width="12.85546875" style="534" customWidth="1"/>
    <col min="13063" max="13063" width="5.7109375" style="534" customWidth="1"/>
    <col min="13064" max="13064" width="9.42578125" style="534" customWidth="1"/>
    <col min="13065" max="13065" width="6.42578125" style="534" customWidth="1"/>
    <col min="13066" max="13066" width="4.5703125" style="534" customWidth="1"/>
    <col min="13067" max="13067" width="8.5703125" style="534" customWidth="1"/>
    <col min="13068" max="13068" width="15.140625" style="534" customWidth="1"/>
    <col min="13069" max="13069" width="8.140625" style="534" customWidth="1"/>
    <col min="13070" max="13070" width="7.140625" style="534" customWidth="1"/>
    <col min="13071" max="13071" width="19.7109375" style="534" customWidth="1"/>
    <col min="13072" max="13072" width="3.5703125" style="534" customWidth="1"/>
    <col min="13073" max="13312" width="9.140625" style="534"/>
    <col min="13313" max="13313" width="4.42578125" style="534" customWidth="1"/>
    <col min="13314" max="13314" width="9.5703125" style="534" customWidth="1"/>
    <col min="13315" max="13315" width="15.140625" style="534" customWidth="1"/>
    <col min="13316" max="13316" width="14.7109375" style="534" customWidth="1"/>
    <col min="13317" max="13317" width="11.85546875" style="534" customWidth="1"/>
    <col min="13318" max="13318" width="12.85546875" style="534" customWidth="1"/>
    <col min="13319" max="13319" width="5.7109375" style="534" customWidth="1"/>
    <col min="13320" max="13320" width="9.42578125" style="534" customWidth="1"/>
    <col min="13321" max="13321" width="6.42578125" style="534" customWidth="1"/>
    <col min="13322" max="13322" width="4.5703125" style="534" customWidth="1"/>
    <col min="13323" max="13323" width="8.5703125" style="534" customWidth="1"/>
    <col min="13324" max="13324" width="15.140625" style="534" customWidth="1"/>
    <col min="13325" max="13325" width="8.140625" style="534" customWidth="1"/>
    <col min="13326" max="13326" width="7.140625" style="534" customWidth="1"/>
    <col min="13327" max="13327" width="19.7109375" style="534" customWidth="1"/>
    <col min="13328" max="13328" width="3.5703125" style="534" customWidth="1"/>
    <col min="13329" max="13568" width="9.140625" style="534"/>
    <col min="13569" max="13569" width="4.42578125" style="534" customWidth="1"/>
    <col min="13570" max="13570" width="9.5703125" style="534" customWidth="1"/>
    <col min="13571" max="13571" width="15.140625" style="534" customWidth="1"/>
    <col min="13572" max="13572" width="14.7109375" style="534" customWidth="1"/>
    <col min="13573" max="13573" width="11.85546875" style="534" customWidth="1"/>
    <col min="13574" max="13574" width="12.85546875" style="534" customWidth="1"/>
    <col min="13575" max="13575" width="5.7109375" style="534" customWidth="1"/>
    <col min="13576" max="13576" width="9.42578125" style="534" customWidth="1"/>
    <col min="13577" max="13577" width="6.42578125" style="534" customWidth="1"/>
    <col min="13578" max="13578" width="4.5703125" style="534" customWidth="1"/>
    <col min="13579" max="13579" width="8.5703125" style="534" customWidth="1"/>
    <col min="13580" max="13580" width="15.140625" style="534" customWidth="1"/>
    <col min="13581" max="13581" width="8.140625" style="534" customWidth="1"/>
    <col min="13582" max="13582" width="7.140625" style="534" customWidth="1"/>
    <col min="13583" max="13583" width="19.7109375" style="534" customWidth="1"/>
    <col min="13584" max="13584" width="3.5703125" style="534" customWidth="1"/>
    <col min="13585" max="13824" width="9.140625" style="534"/>
    <col min="13825" max="13825" width="4.42578125" style="534" customWidth="1"/>
    <col min="13826" max="13826" width="9.5703125" style="534" customWidth="1"/>
    <col min="13827" max="13827" width="15.140625" style="534" customWidth="1"/>
    <col min="13828" max="13828" width="14.7109375" style="534" customWidth="1"/>
    <col min="13829" max="13829" width="11.85546875" style="534" customWidth="1"/>
    <col min="13830" max="13830" width="12.85546875" style="534" customWidth="1"/>
    <col min="13831" max="13831" width="5.7109375" style="534" customWidth="1"/>
    <col min="13832" max="13832" width="9.42578125" style="534" customWidth="1"/>
    <col min="13833" max="13833" width="6.42578125" style="534" customWidth="1"/>
    <col min="13834" max="13834" width="4.5703125" style="534" customWidth="1"/>
    <col min="13835" max="13835" width="8.5703125" style="534" customWidth="1"/>
    <col min="13836" max="13836" width="15.140625" style="534" customWidth="1"/>
    <col min="13837" max="13837" width="8.140625" style="534" customWidth="1"/>
    <col min="13838" max="13838" width="7.140625" style="534" customWidth="1"/>
    <col min="13839" max="13839" width="19.7109375" style="534" customWidth="1"/>
    <col min="13840" max="13840" width="3.5703125" style="534" customWidth="1"/>
    <col min="13841" max="14080" width="9.140625" style="534"/>
    <col min="14081" max="14081" width="4.42578125" style="534" customWidth="1"/>
    <col min="14082" max="14082" width="9.5703125" style="534" customWidth="1"/>
    <col min="14083" max="14083" width="15.140625" style="534" customWidth="1"/>
    <col min="14084" max="14084" width="14.7109375" style="534" customWidth="1"/>
    <col min="14085" max="14085" width="11.85546875" style="534" customWidth="1"/>
    <col min="14086" max="14086" width="12.85546875" style="534" customWidth="1"/>
    <col min="14087" max="14087" width="5.7109375" style="534" customWidth="1"/>
    <col min="14088" max="14088" width="9.42578125" style="534" customWidth="1"/>
    <col min="14089" max="14089" width="6.42578125" style="534" customWidth="1"/>
    <col min="14090" max="14090" width="4.5703125" style="534" customWidth="1"/>
    <col min="14091" max="14091" width="8.5703125" style="534" customWidth="1"/>
    <col min="14092" max="14092" width="15.140625" style="534" customWidth="1"/>
    <col min="14093" max="14093" width="8.140625" style="534" customWidth="1"/>
    <col min="14094" max="14094" width="7.140625" style="534" customWidth="1"/>
    <col min="14095" max="14095" width="19.7109375" style="534" customWidth="1"/>
    <col min="14096" max="14096" width="3.5703125" style="534" customWidth="1"/>
    <col min="14097" max="14336" width="9.140625" style="534"/>
    <col min="14337" max="14337" width="4.42578125" style="534" customWidth="1"/>
    <col min="14338" max="14338" width="9.5703125" style="534" customWidth="1"/>
    <col min="14339" max="14339" width="15.140625" style="534" customWidth="1"/>
    <col min="14340" max="14340" width="14.7109375" style="534" customWidth="1"/>
    <col min="14341" max="14341" width="11.85546875" style="534" customWidth="1"/>
    <col min="14342" max="14342" width="12.85546875" style="534" customWidth="1"/>
    <col min="14343" max="14343" width="5.7109375" style="534" customWidth="1"/>
    <col min="14344" max="14344" width="9.42578125" style="534" customWidth="1"/>
    <col min="14345" max="14345" width="6.42578125" style="534" customWidth="1"/>
    <col min="14346" max="14346" width="4.5703125" style="534" customWidth="1"/>
    <col min="14347" max="14347" width="8.5703125" style="534" customWidth="1"/>
    <col min="14348" max="14348" width="15.140625" style="534" customWidth="1"/>
    <col min="14349" max="14349" width="8.140625" style="534" customWidth="1"/>
    <col min="14350" max="14350" width="7.140625" style="534" customWidth="1"/>
    <col min="14351" max="14351" width="19.7109375" style="534" customWidth="1"/>
    <col min="14352" max="14352" width="3.5703125" style="534" customWidth="1"/>
    <col min="14353" max="14592" width="9.140625" style="534"/>
    <col min="14593" max="14593" width="4.42578125" style="534" customWidth="1"/>
    <col min="14594" max="14594" width="9.5703125" style="534" customWidth="1"/>
    <col min="14595" max="14595" width="15.140625" style="534" customWidth="1"/>
    <col min="14596" max="14596" width="14.7109375" style="534" customWidth="1"/>
    <col min="14597" max="14597" width="11.85546875" style="534" customWidth="1"/>
    <col min="14598" max="14598" width="12.85546875" style="534" customWidth="1"/>
    <col min="14599" max="14599" width="5.7109375" style="534" customWidth="1"/>
    <col min="14600" max="14600" width="9.42578125" style="534" customWidth="1"/>
    <col min="14601" max="14601" width="6.42578125" style="534" customWidth="1"/>
    <col min="14602" max="14602" width="4.5703125" style="534" customWidth="1"/>
    <col min="14603" max="14603" width="8.5703125" style="534" customWidth="1"/>
    <col min="14604" max="14604" width="15.140625" style="534" customWidth="1"/>
    <col min="14605" max="14605" width="8.140625" style="534" customWidth="1"/>
    <col min="14606" max="14606" width="7.140625" style="534" customWidth="1"/>
    <col min="14607" max="14607" width="19.7109375" style="534" customWidth="1"/>
    <col min="14608" max="14608" width="3.5703125" style="534" customWidth="1"/>
    <col min="14609" max="14848" width="9.140625" style="534"/>
    <col min="14849" max="14849" width="4.42578125" style="534" customWidth="1"/>
    <col min="14850" max="14850" width="9.5703125" style="534" customWidth="1"/>
    <col min="14851" max="14851" width="15.140625" style="534" customWidth="1"/>
    <col min="14852" max="14852" width="14.7109375" style="534" customWidth="1"/>
    <col min="14853" max="14853" width="11.85546875" style="534" customWidth="1"/>
    <col min="14854" max="14854" width="12.85546875" style="534" customWidth="1"/>
    <col min="14855" max="14855" width="5.7109375" style="534" customWidth="1"/>
    <col min="14856" max="14856" width="9.42578125" style="534" customWidth="1"/>
    <col min="14857" max="14857" width="6.42578125" style="534" customWidth="1"/>
    <col min="14858" max="14858" width="4.5703125" style="534" customWidth="1"/>
    <col min="14859" max="14859" width="8.5703125" style="534" customWidth="1"/>
    <col min="14860" max="14860" width="15.140625" style="534" customWidth="1"/>
    <col min="14861" max="14861" width="8.140625" style="534" customWidth="1"/>
    <col min="14862" max="14862" width="7.140625" style="534" customWidth="1"/>
    <col min="14863" max="14863" width="19.7109375" style="534" customWidth="1"/>
    <col min="14864" max="14864" width="3.5703125" style="534" customWidth="1"/>
    <col min="14865" max="15104" width="9.140625" style="534"/>
    <col min="15105" max="15105" width="4.42578125" style="534" customWidth="1"/>
    <col min="15106" max="15106" width="9.5703125" style="534" customWidth="1"/>
    <col min="15107" max="15107" width="15.140625" style="534" customWidth="1"/>
    <col min="15108" max="15108" width="14.7109375" style="534" customWidth="1"/>
    <col min="15109" max="15109" width="11.85546875" style="534" customWidth="1"/>
    <col min="15110" max="15110" width="12.85546875" style="534" customWidth="1"/>
    <col min="15111" max="15111" width="5.7109375" style="534" customWidth="1"/>
    <col min="15112" max="15112" width="9.42578125" style="534" customWidth="1"/>
    <col min="15113" max="15113" width="6.42578125" style="534" customWidth="1"/>
    <col min="15114" max="15114" width="4.5703125" style="534" customWidth="1"/>
    <col min="15115" max="15115" width="8.5703125" style="534" customWidth="1"/>
    <col min="15116" max="15116" width="15.140625" style="534" customWidth="1"/>
    <col min="15117" max="15117" width="8.140625" style="534" customWidth="1"/>
    <col min="15118" max="15118" width="7.140625" style="534" customWidth="1"/>
    <col min="15119" max="15119" width="19.7109375" style="534" customWidth="1"/>
    <col min="15120" max="15120" width="3.5703125" style="534" customWidth="1"/>
    <col min="15121" max="15360" width="9.140625" style="534"/>
    <col min="15361" max="15361" width="4.42578125" style="534" customWidth="1"/>
    <col min="15362" max="15362" width="9.5703125" style="534" customWidth="1"/>
    <col min="15363" max="15363" width="15.140625" style="534" customWidth="1"/>
    <col min="15364" max="15364" width="14.7109375" style="534" customWidth="1"/>
    <col min="15365" max="15365" width="11.85546875" style="534" customWidth="1"/>
    <col min="15366" max="15366" width="12.85546875" style="534" customWidth="1"/>
    <col min="15367" max="15367" width="5.7109375" style="534" customWidth="1"/>
    <col min="15368" max="15368" width="9.42578125" style="534" customWidth="1"/>
    <col min="15369" max="15369" width="6.42578125" style="534" customWidth="1"/>
    <col min="15370" max="15370" width="4.5703125" style="534" customWidth="1"/>
    <col min="15371" max="15371" width="8.5703125" style="534" customWidth="1"/>
    <col min="15372" max="15372" width="15.140625" style="534" customWidth="1"/>
    <col min="15373" max="15373" width="8.140625" style="534" customWidth="1"/>
    <col min="15374" max="15374" width="7.140625" style="534" customWidth="1"/>
    <col min="15375" max="15375" width="19.7109375" style="534" customWidth="1"/>
    <col min="15376" max="15376" width="3.5703125" style="534" customWidth="1"/>
    <col min="15377" max="15616" width="9.140625" style="534"/>
    <col min="15617" max="15617" width="4.42578125" style="534" customWidth="1"/>
    <col min="15618" max="15618" width="9.5703125" style="534" customWidth="1"/>
    <col min="15619" max="15619" width="15.140625" style="534" customWidth="1"/>
    <col min="15620" max="15620" width="14.7109375" style="534" customWidth="1"/>
    <col min="15621" max="15621" width="11.85546875" style="534" customWidth="1"/>
    <col min="15622" max="15622" width="12.85546875" style="534" customWidth="1"/>
    <col min="15623" max="15623" width="5.7109375" style="534" customWidth="1"/>
    <col min="15624" max="15624" width="9.42578125" style="534" customWidth="1"/>
    <col min="15625" max="15625" width="6.42578125" style="534" customWidth="1"/>
    <col min="15626" max="15626" width="4.5703125" style="534" customWidth="1"/>
    <col min="15627" max="15627" width="8.5703125" style="534" customWidth="1"/>
    <col min="15628" max="15628" width="15.140625" style="534" customWidth="1"/>
    <col min="15629" max="15629" width="8.140625" style="534" customWidth="1"/>
    <col min="15630" max="15630" width="7.140625" style="534" customWidth="1"/>
    <col min="15631" max="15631" width="19.7109375" style="534" customWidth="1"/>
    <col min="15632" max="15632" width="3.5703125" style="534" customWidth="1"/>
    <col min="15633" max="15872" width="9.140625" style="534"/>
    <col min="15873" max="15873" width="4.42578125" style="534" customWidth="1"/>
    <col min="15874" max="15874" width="9.5703125" style="534" customWidth="1"/>
    <col min="15875" max="15875" width="15.140625" style="534" customWidth="1"/>
    <col min="15876" max="15876" width="14.7109375" style="534" customWidth="1"/>
    <col min="15877" max="15877" width="11.85546875" style="534" customWidth="1"/>
    <col min="15878" max="15878" width="12.85546875" style="534" customWidth="1"/>
    <col min="15879" max="15879" width="5.7109375" style="534" customWidth="1"/>
    <col min="15880" max="15880" width="9.42578125" style="534" customWidth="1"/>
    <col min="15881" max="15881" width="6.42578125" style="534" customWidth="1"/>
    <col min="15882" max="15882" width="4.5703125" style="534" customWidth="1"/>
    <col min="15883" max="15883" width="8.5703125" style="534" customWidth="1"/>
    <col min="15884" max="15884" width="15.140625" style="534" customWidth="1"/>
    <col min="15885" max="15885" width="8.140625" style="534" customWidth="1"/>
    <col min="15886" max="15886" width="7.140625" style="534" customWidth="1"/>
    <col min="15887" max="15887" width="19.7109375" style="534" customWidth="1"/>
    <col min="15888" max="15888" width="3.5703125" style="534" customWidth="1"/>
    <col min="15889" max="16128" width="9.140625" style="534"/>
    <col min="16129" max="16129" width="4.42578125" style="534" customWidth="1"/>
    <col min="16130" max="16130" width="9.5703125" style="534" customWidth="1"/>
    <col min="16131" max="16131" width="15.140625" style="534" customWidth="1"/>
    <col min="16132" max="16132" width="14.7109375" style="534" customWidth="1"/>
    <col min="16133" max="16133" width="11.85546875" style="534" customWidth="1"/>
    <col min="16134" max="16134" width="12.85546875" style="534" customWidth="1"/>
    <col min="16135" max="16135" width="5.7109375" style="534" customWidth="1"/>
    <col min="16136" max="16136" width="9.42578125" style="534" customWidth="1"/>
    <col min="16137" max="16137" width="6.42578125" style="534" customWidth="1"/>
    <col min="16138" max="16138" width="4.5703125" style="534" customWidth="1"/>
    <col min="16139" max="16139" width="8.5703125" style="534" customWidth="1"/>
    <col min="16140" max="16140" width="15.140625" style="534" customWidth="1"/>
    <col min="16141" max="16141" width="8.140625" style="534" customWidth="1"/>
    <col min="16142" max="16142" width="7.140625" style="534" customWidth="1"/>
    <col min="16143" max="16143" width="19.7109375" style="534" customWidth="1"/>
    <col min="16144" max="16144" width="3.5703125" style="534" customWidth="1"/>
    <col min="16145" max="16384" width="9.140625" style="534"/>
  </cols>
  <sheetData>
    <row r="1" spans="1:32" s="368" customFormat="1" ht="18.600000000000001" customHeight="1">
      <c r="A1" s="365"/>
      <c r="B1" s="366"/>
      <c r="C1" s="366"/>
      <c r="D1" s="367"/>
      <c r="E1" s="367"/>
      <c r="G1" s="369" t="s">
        <v>172</v>
      </c>
      <c r="I1" s="369"/>
      <c r="J1" s="734" t="str">
        <f>'[1]Base Budget'!C25</f>
        <v>PI name</v>
      </c>
      <c r="K1" s="734"/>
      <c r="L1" s="734"/>
      <c r="M1" s="370"/>
      <c r="N1" s="371"/>
      <c r="O1" s="372"/>
      <c r="P1" s="373"/>
    </row>
    <row r="2" spans="1:32" s="377" customFormat="1" ht="18" customHeight="1">
      <c r="A2" s="374" t="s">
        <v>173</v>
      </c>
      <c r="B2" s="375"/>
      <c r="C2" s="375"/>
      <c r="D2" s="375"/>
      <c r="E2" s="375"/>
      <c r="F2" s="375"/>
      <c r="G2" s="375"/>
      <c r="H2" s="375"/>
      <c r="I2" s="375"/>
      <c r="J2" s="375"/>
      <c r="K2" s="375"/>
      <c r="L2" s="375"/>
      <c r="M2" s="375"/>
      <c r="N2" s="376"/>
      <c r="O2" s="376"/>
    </row>
    <row r="3" spans="1:32" s="377" customFormat="1" ht="19.5" customHeight="1">
      <c r="A3" s="378" t="s">
        <v>174</v>
      </c>
      <c r="B3" s="379"/>
      <c r="C3" s="379"/>
      <c r="D3" s="379"/>
      <c r="E3" s="379"/>
      <c r="F3" s="380" t="s">
        <v>3</v>
      </c>
      <c r="G3" s="379"/>
      <c r="H3" s="379"/>
      <c r="I3" s="379"/>
      <c r="J3" s="379"/>
      <c r="K3" s="379"/>
      <c r="L3" s="379"/>
      <c r="M3" s="379"/>
      <c r="N3" s="381"/>
      <c r="O3" s="381"/>
    </row>
    <row r="4" spans="1:32" s="377" customFormat="1" ht="21" customHeight="1">
      <c r="A4" s="382"/>
      <c r="B4" s="383" t="s">
        <v>175</v>
      </c>
      <c r="C4" s="384"/>
      <c r="D4" s="384"/>
      <c r="E4" s="384"/>
      <c r="F4" s="384"/>
      <c r="G4" s="384"/>
      <c r="H4" s="384"/>
      <c r="I4" s="384"/>
      <c r="J4" s="384"/>
      <c r="K4" s="384"/>
      <c r="L4" s="384"/>
      <c r="M4" s="384"/>
      <c r="N4" s="381"/>
      <c r="O4" s="381"/>
    </row>
    <row r="5" spans="1:32" s="377" customFormat="1" ht="19.5" customHeight="1">
      <c r="A5" s="382" t="s">
        <v>3</v>
      </c>
      <c r="B5" s="383" t="s">
        <v>176</v>
      </c>
      <c r="C5" s="385"/>
      <c r="D5" s="385"/>
      <c r="E5" s="385"/>
      <c r="F5" s="386" t="s">
        <v>3</v>
      </c>
      <c r="G5" s="387"/>
      <c r="H5" s="387"/>
      <c r="I5" s="388"/>
      <c r="J5" s="388"/>
      <c r="K5" s="389"/>
      <c r="L5" s="389"/>
      <c r="M5" s="389"/>
      <c r="N5" s="390"/>
      <c r="O5" s="390"/>
    </row>
    <row r="6" spans="1:32" s="377" customFormat="1" ht="22.5" customHeight="1">
      <c r="A6" s="379"/>
      <c r="B6" s="391" t="s">
        <v>177</v>
      </c>
      <c r="C6" s="392"/>
      <c r="D6" s="392"/>
      <c r="E6" s="392"/>
      <c r="F6" s="392"/>
      <c r="G6" s="392"/>
      <c r="H6" s="392"/>
      <c r="I6" s="379"/>
      <c r="J6" s="379"/>
      <c r="K6" s="379"/>
      <c r="L6" s="379"/>
      <c r="M6" s="379"/>
      <c r="N6" s="381"/>
      <c r="O6" s="381"/>
      <c r="P6" s="393"/>
      <c r="R6" s="382"/>
      <c r="AF6" s="394"/>
    </row>
    <row r="7" spans="1:32" s="377" customFormat="1" ht="21.2" customHeight="1">
      <c r="A7" s="384"/>
      <c r="B7" s="383" t="s">
        <v>178</v>
      </c>
      <c r="C7" s="385"/>
      <c r="D7" s="385"/>
      <c r="E7" s="387"/>
      <c r="F7" s="387"/>
      <c r="G7" s="387"/>
      <c r="H7" s="395"/>
      <c r="I7" s="396"/>
      <c r="J7" s="397"/>
      <c r="P7" s="393"/>
      <c r="R7" s="398"/>
      <c r="AF7" s="394"/>
    </row>
    <row r="8" spans="1:32" s="377" customFormat="1" ht="14.1" customHeight="1">
      <c r="A8" s="384"/>
      <c r="B8" s="397" t="s">
        <v>179</v>
      </c>
      <c r="C8" s="385"/>
      <c r="D8" s="385"/>
      <c r="E8" s="385"/>
      <c r="F8" s="385"/>
      <c r="G8" s="385"/>
      <c r="I8" s="399"/>
      <c r="J8" s="397"/>
      <c r="K8" s="735"/>
      <c r="P8" s="393"/>
      <c r="R8" s="398"/>
      <c r="S8" s="400"/>
      <c r="W8" s="384"/>
      <c r="X8" s="384"/>
      <c r="Y8" s="384"/>
      <c r="Z8" s="384"/>
      <c r="AA8" s="384"/>
      <c r="AB8" s="384"/>
      <c r="AC8" s="384"/>
      <c r="AD8" s="384"/>
      <c r="AE8" s="381"/>
      <c r="AF8" s="381"/>
    </row>
    <row r="9" spans="1:32" s="377" customFormat="1" ht="11.25" customHeight="1">
      <c r="A9" s="382" t="s">
        <v>3</v>
      </c>
      <c r="C9" s="385"/>
      <c r="D9" s="385"/>
      <c r="E9" s="385"/>
      <c r="F9" s="401"/>
      <c r="G9" s="402"/>
      <c r="H9" s="403"/>
      <c r="J9" s="404" t="s">
        <v>3</v>
      </c>
      <c r="K9" s="735"/>
      <c r="P9" s="393"/>
      <c r="S9" s="400"/>
    </row>
    <row r="10" spans="1:32" s="406" customFormat="1" ht="19.5" customHeight="1">
      <c r="A10" s="382" t="s">
        <v>3</v>
      </c>
      <c r="B10" s="383" t="s">
        <v>180</v>
      </c>
      <c r="C10" s="385"/>
      <c r="D10" s="385"/>
      <c r="E10" s="387"/>
      <c r="F10" s="386" t="s">
        <v>3</v>
      </c>
      <c r="G10" s="387"/>
      <c r="H10" s="387"/>
      <c r="I10" s="388"/>
      <c r="J10" s="405" t="s">
        <v>3</v>
      </c>
      <c r="K10" s="400"/>
      <c r="P10" s="393"/>
      <c r="S10" s="407"/>
      <c r="V10" s="407"/>
    </row>
    <row r="11" spans="1:32" s="406" customFormat="1" ht="19.5" customHeight="1">
      <c r="A11" s="408"/>
      <c r="B11" s="391" t="s">
        <v>181</v>
      </c>
      <c r="C11" s="409"/>
      <c r="D11" s="409"/>
      <c r="E11" s="409"/>
      <c r="F11" s="409"/>
      <c r="G11" s="409"/>
      <c r="H11" s="409"/>
      <c r="I11" s="410"/>
      <c r="P11" s="393"/>
    </row>
    <row r="12" spans="1:32" s="377" customFormat="1" ht="19.5" customHeight="1">
      <c r="A12" s="382" t="s">
        <v>3</v>
      </c>
      <c r="B12" s="383" t="s">
        <v>182</v>
      </c>
      <c r="C12" s="385"/>
      <c r="D12" s="385"/>
      <c r="E12" s="385"/>
      <c r="F12" s="385"/>
      <c r="G12" s="385"/>
      <c r="H12" s="385"/>
      <c r="I12" s="384"/>
      <c r="J12" s="384"/>
      <c r="K12" s="384" t="s">
        <v>3</v>
      </c>
      <c r="L12" s="384"/>
      <c r="M12" s="384"/>
      <c r="N12" s="381"/>
      <c r="O12" s="381"/>
      <c r="P12" s="393"/>
    </row>
    <row r="13" spans="1:32" s="377" customFormat="1" ht="20.25" customHeight="1">
      <c r="A13" s="384"/>
      <c r="B13" s="383" t="s">
        <v>183</v>
      </c>
      <c r="C13" s="392"/>
      <c r="D13" s="392"/>
      <c r="E13" s="392"/>
      <c r="F13" s="411"/>
      <c r="G13" s="412" t="s">
        <v>3</v>
      </c>
      <c r="H13" s="387"/>
      <c r="I13" s="388"/>
      <c r="J13" s="388"/>
      <c r="K13" s="389"/>
      <c r="L13" s="389"/>
      <c r="M13" s="389"/>
      <c r="N13" s="390"/>
      <c r="O13" s="390"/>
      <c r="P13" s="393"/>
    </row>
    <row r="14" spans="1:32" s="377" customFormat="1" ht="22.5" customHeight="1">
      <c r="A14" s="382" t="s">
        <v>3</v>
      </c>
      <c r="B14" s="383" t="s">
        <v>184</v>
      </c>
      <c r="C14" s="385"/>
      <c r="D14" s="385"/>
      <c r="E14" s="385"/>
      <c r="F14" s="385"/>
      <c r="G14" s="413"/>
      <c r="H14" s="413"/>
      <c r="I14" s="414"/>
      <c r="J14" s="414"/>
      <c r="K14" s="414" t="s">
        <v>3</v>
      </c>
      <c r="L14" s="414"/>
      <c r="M14" s="414"/>
      <c r="N14" s="415"/>
      <c r="O14" s="415"/>
      <c r="P14" s="393"/>
    </row>
    <row r="15" spans="1:32" s="377" customFormat="1" ht="29.25" customHeight="1">
      <c r="A15" s="382" t="s">
        <v>3</v>
      </c>
      <c r="B15" s="416" t="s">
        <v>185</v>
      </c>
      <c r="C15" s="392"/>
      <c r="D15" s="416" t="s">
        <v>186</v>
      </c>
      <c r="E15" s="383"/>
      <c r="F15" s="385"/>
      <c r="G15" s="385"/>
      <c r="H15" s="417"/>
      <c r="I15" s="736" t="s">
        <v>187</v>
      </c>
      <c r="J15" s="736"/>
      <c r="K15" s="736"/>
      <c r="L15" s="418"/>
      <c r="M15" s="418"/>
      <c r="N15" s="419"/>
      <c r="O15" s="419"/>
      <c r="P15" s="393"/>
    </row>
    <row r="16" spans="1:32" s="377" customFormat="1" ht="22.5" customHeight="1">
      <c r="A16" s="420" t="s">
        <v>188</v>
      </c>
      <c r="B16" s="421"/>
      <c r="C16" s="422"/>
      <c r="D16" s="421"/>
      <c r="E16" s="421"/>
      <c r="F16" s="421" t="s">
        <v>189</v>
      </c>
      <c r="G16" s="421" t="s">
        <v>190</v>
      </c>
      <c r="H16" s="423"/>
      <c r="I16" s="424"/>
      <c r="J16" s="425"/>
      <c r="K16" s="426"/>
      <c r="L16" s="418"/>
      <c r="M16" s="418"/>
      <c r="N16" s="419"/>
      <c r="O16" s="419"/>
      <c r="P16" s="393"/>
    </row>
    <row r="17" spans="1:18" s="377" customFormat="1" ht="22.5" customHeight="1">
      <c r="A17" s="427"/>
      <c r="B17" s="428"/>
      <c r="C17" s="429"/>
      <c r="D17" s="428"/>
      <c r="E17" s="388"/>
      <c r="F17" s="387"/>
      <c r="G17" s="428" t="s">
        <v>191</v>
      </c>
      <c r="H17" s="395"/>
      <c r="I17" s="428" t="s">
        <v>192</v>
      </c>
      <c r="J17" s="395"/>
      <c r="K17" s="430"/>
      <c r="L17" s="428"/>
      <c r="M17" s="395"/>
      <c r="N17" s="395"/>
      <c r="O17" s="431" t="s">
        <v>193</v>
      </c>
      <c r="P17" s="393"/>
    </row>
    <row r="18" spans="1:18" s="436" customFormat="1" ht="13.5" customHeight="1">
      <c r="A18" s="432" t="s">
        <v>194</v>
      </c>
      <c r="B18" s="433"/>
      <c r="C18" s="384"/>
      <c r="D18" s="384"/>
      <c r="E18" s="384"/>
      <c r="F18" s="434"/>
      <c r="G18" s="384"/>
      <c r="H18" s="384"/>
      <c r="I18" s="384"/>
      <c r="J18" s="384"/>
      <c r="K18" s="384"/>
      <c r="L18" s="384"/>
      <c r="M18" s="384"/>
      <c r="N18" s="435"/>
      <c r="O18" s="435"/>
      <c r="P18" s="393"/>
    </row>
    <row r="19" spans="1:18" s="442" customFormat="1" ht="14.25" customHeight="1">
      <c r="A19" s="437" t="s">
        <v>57</v>
      </c>
      <c r="B19" s="438"/>
      <c r="C19" s="439"/>
      <c r="D19" s="439"/>
      <c r="E19" s="439"/>
      <c r="F19" s="440"/>
      <c r="G19" s="439"/>
      <c r="H19" s="439"/>
      <c r="I19" s="439"/>
      <c r="J19" s="439"/>
      <c r="K19" s="439"/>
      <c r="L19" s="439"/>
      <c r="M19" s="439"/>
      <c r="N19" s="441"/>
      <c r="O19" s="441"/>
      <c r="P19" s="393"/>
      <c r="R19" s="442" t="s">
        <v>3</v>
      </c>
    </row>
    <row r="20" spans="1:18" s="447" customFormat="1" ht="14.25" customHeight="1">
      <c r="A20" s="443" t="s">
        <v>23</v>
      </c>
      <c r="B20" s="444"/>
      <c r="C20" s="410"/>
      <c r="D20" s="410"/>
      <c r="E20" s="410"/>
      <c r="F20" s="445"/>
      <c r="G20" s="410"/>
      <c r="H20" s="410"/>
      <c r="I20" s="410"/>
      <c r="J20" s="410"/>
      <c r="K20" s="410"/>
      <c r="L20" s="410"/>
      <c r="M20" s="410"/>
      <c r="N20" s="446"/>
      <c r="O20" s="446"/>
      <c r="P20" s="393"/>
    </row>
    <row r="21" spans="1:18" s="442" customFormat="1" ht="13.5" customHeight="1">
      <c r="A21" s="448" t="s">
        <v>195</v>
      </c>
      <c r="B21" s="449"/>
      <c r="C21" s="450"/>
      <c r="D21" s="451" t="s">
        <v>196</v>
      </c>
      <c r="E21" s="450"/>
      <c r="F21" s="450"/>
      <c r="G21" s="450"/>
      <c r="H21" s="452"/>
      <c r="I21" s="451"/>
      <c r="J21" s="453"/>
      <c r="K21" s="454" t="s">
        <v>197</v>
      </c>
      <c r="L21" s="454"/>
      <c r="M21" s="454"/>
      <c r="N21" s="455"/>
      <c r="O21" s="455"/>
      <c r="P21" s="393"/>
      <c r="Q21" s="442" t="s">
        <v>3</v>
      </c>
    </row>
    <row r="22" spans="1:18" s="447" customFormat="1" ht="15" customHeight="1">
      <c r="A22" s="456"/>
      <c r="B22" s="456" t="s">
        <v>198</v>
      </c>
      <c r="C22" s="457"/>
      <c r="D22" s="458"/>
      <c r="E22" s="456" t="s">
        <v>198</v>
      </c>
      <c r="F22" s="456"/>
      <c r="G22" s="458"/>
      <c r="H22" s="459"/>
      <c r="I22" s="460"/>
      <c r="J22" s="461"/>
      <c r="K22" s="461" t="s">
        <v>198</v>
      </c>
      <c r="L22" s="461"/>
      <c r="M22" s="461"/>
      <c r="N22" s="462"/>
      <c r="O22" s="462"/>
      <c r="P22" s="393"/>
    </row>
    <row r="23" spans="1:18" s="447" customFormat="1" ht="15" customHeight="1">
      <c r="A23" s="456"/>
      <c r="B23" s="456"/>
      <c r="C23" s="458"/>
      <c r="D23" s="458"/>
      <c r="E23" s="456"/>
      <c r="F23" s="456"/>
      <c r="G23" s="458"/>
      <c r="H23" s="459"/>
      <c r="I23" s="459"/>
      <c r="J23" s="461"/>
      <c r="K23" s="461"/>
      <c r="L23" s="461"/>
      <c r="M23" s="461"/>
      <c r="N23" s="462"/>
      <c r="O23" s="462"/>
      <c r="P23" s="393"/>
    </row>
    <row r="24" spans="1:18" s="447" customFormat="1" ht="10.5" customHeight="1">
      <c r="A24" s="461"/>
      <c r="B24" s="461"/>
      <c r="C24" s="459"/>
      <c r="D24" s="459"/>
      <c r="E24" s="461"/>
      <c r="F24" s="461"/>
      <c r="G24" s="459"/>
      <c r="H24" s="459"/>
      <c r="I24" s="459"/>
      <c r="J24" s="461"/>
      <c r="K24" s="461"/>
      <c r="L24" s="461"/>
      <c r="M24" s="461"/>
      <c r="N24" s="462"/>
      <c r="O24" s="462"/>
      <c r="P24" s="393"/>
    </row>
    <row r="25" spans="1:18" s="447" customFormat="1" ht="4.5" customHeight="1">
      <c r="A25" s="463"/>
      <c r="B25" s="463"/>
      <c r="C25" s="463"/>
      <c r="D25" s="463"/>
      <c r="E25" s="463"/>
      <c r="F25" s="463"/>
      <c r="G25" s="463"/>
      <c r="H25" s="463"/>
      <c r="I25" s="463"/>
      <c r="J25" s="463"/>
      <c r="K25" s="463"/>
      <c r="L25" s="463"/>
      <c r="M25" s="463"/>
      <c r="N25" s="464"/>
      <c r="O25" s="464"/>
      <c r="P25" s="393"/>
    </row>
    <row r="26" spans="1:18" s="447" customFormat="1" ht="14.1" customHeight="1">
      <c r="A26" s="465" t="s">
        <v>199</v>
      </c>
      <c r="B26" s="466"/>
      <c r="C26" s="466"/>
      <c r="D26" s="467"/>
      <c r="E26" s="467"/>
      <c r="F26" s="468"/>
      <c r="G26" s="467"/>
      <c r="H26" s="469"/>
      <c r="I26" s="470"/>
      <c r="J26" s="467"/>
      <c r="K26" s="467"/>
      <c r="L26" s="467"/>
      <c r="M26" s="467"/>
      <c r="N26" s="471"/>
      <c r="O26" s="471"/>
      <c r="P26" s="393"/>
    </row>
    <row r="27" spans="1:18" s="447" customFormat="1" ht="14.1" customHeight="1">
      <c r="A27" s="472" t="s">
        <v>200</v>
      </c>
      <c r="B27" s="466"/>
      <c r="C27" s="466"/>
      <c r="D27" s="473"/>
      <c r="E27" s="473"/>
      <c r="F27" s="474"/>
      <c r="G27" s="473"/>
      <c r="H27" s="475"/>
      <c r="I27" s="475"/>
      <c r="J27" s="473"/>
      <c r="K27" s="473"/>
      <c r="L27" s="473"/>
      <c r="M27" s="473"/>
      <c r="N27" s="476"/>
      <c r="O27" s="476"/>
      <c r="P27" s="477"/>
    </row>
    <row r="28" spans="1:18" s="447" customFormat="1" ht="14.1" customHeight="1">
      <c r="A28" s="472" t="s">
        <v>201</v>
      </c>
      <c r="B28" s="466"/>
      <c r="C28" s="466"/>
      <c r="D28" s="473"/>
      <c r="E28" s="473"/>
      <c r="F28" s="474"/>
      <c r="G28" s="473"/>
      <c r="H28" s="475"/>
      <c r="I28" s="475"/>
      <c r="J28" s="473"/>
      <c r="K28" s="473"/>
      <c r="L28" s="473"/>
      <c r="M28" s="473"/>
      <c r="N28" s="476"/>
      <c r="O28" s="476"/>
      <c r="P28" s="477"/>
    </row>
    <row r="29" spans="1:18" s="447" customFormat="1" ht="13.5" customHeight="1">
      <c r="A29" s="472" t="s">
        <v>202</v>
      </c>
      <c r="B29" s="466"/>
      <c r="C29" s="466"/>
      <c r="D29" s="473"/>
      <c r="E29" s="473"/>
      <c r="F29" s="474"/>
      <c r="G29" s="473"/>
      <c r="H29" s="475"/>
      <c r="I29" s="475"/>
      <c r="J29" s="473"/>
      <c r="K29" s="473"/>
      <c r="L29" s="473"/>
      <c r="M29" s="473"/>
      <c r="N29" s="476"/>
      <c r="O29" s="476"/>
      <c r="P29" s="477"/>
    </row>
    <row r="30" spans="1:18" s="482" customFormat="1" ht="18" customHeight="1">
      <c r="A30" s="478" t="s">
        <v>203</v>
      </c>
      <c r="B30" s="479"/>
      <c r="C30" s="480"/>
      <c r="D30" s="480"/>
      <c r="E30" s="480"/>
      <c r="F30" s="480"/>
      <c r="G30" s="480"/>
      <c r="H30" s="480"/>
      <c r="I30" s="480"/>
      <c r="J30" s="480"/>
      <c r="K30" s="480"/>
      <c r="L30" s="480"/>
      <c r="M30" s="480"/>
      <c r="N30" s="481"/>
      <c r="O30" s="481"/>
      <c r="P30" s="393"/>
    </row>
    <row r="31" spans="1:18" s="490" customFormat="1" ht="21.75" customHeight="1">
      <c r="A31" s="382" t="s">
        <v>204</v>
      </c>
      <c r="B31" s="483" t="s">
        <v>205</v>
      </c>
      <c r="C31" s="484"/>
      <c r="D31" s="485"/>
      <c r="E31" s="486">
        <v>41240</v>
      </c>
      <c r="F31" s="487"/>
      <c r="G31" s="488"/>
      <c r="H31" s="489" t="s">
        <v>3</v>
      </c>
      <c r="J31" s="491" t="s">
        <v>206</v>
      </c>
      <c r="K31" s="484"/>
      <c r="L31" s="484"/>
      <c r="M31" s="484"/>
      <c r="N31" s="484"/>
      <c r="O31" s="484"/>
      <c r="P31" s="393"/>
    </row>
    <row r="32" spans="1:18" s="490" customFormat="1" ht="21.75" customHeight="1">
      <c r="A32" s="382" t="s">
        <v>3</v>
      </c>
      <c r="B32" s="483" t="s">
        <v>207</v>
      </c>
      <c r="C32" s="484"/>
      <c r="D32" s="484"/>
      <c r="E32" s="492"/>
      <c r="F32" s="493" t="s">
        <v>3</v>
      </c>
      <c r="G32" s="494" t="s">
        <v>3</v>
      </c>
      <c r="H32" s="495"/>
      <c r="I32" s="495"/>
      <c r="J32" s="495"/>
      <c r="K32" s="496" t="s">
        <v>208</v>
      </c>
      <c r="L32" s="496"/>
      <c r="M32" s="496"/>
      <c r="N32" s="484"/>
      <c r="O32" s="484"/>
      <c r="P32" s="393"/>
    </row>
    <row r="33" spans="1:20" s="490" customFormat="1" ht="21.75" customHeight="1">
      <c r="A33" s="497" t="s">
        <v>3</v>
      </c>
      <c r="B33" s="483" t="s">
        <v>209</v>
      </c>
      <c r="C33" s="484"/>
      <c r="D33" s="484"/>
      <c r="E33" s="484"/>
      <c r="F33" s="493" t="s">
        <v>3</v>
      </c>
      <c r="G33" s="494"/>
      <c r="H33" s="494"/>
      <c r="I33" s="498"/>
      <c r="J33" s="495"/>
      <c r="K33" s="496" t="s">
        <v>210</v>
      </c>
      <c r="L33" s="499"/>
      <c r="M33" s="500"/>
      <c r="N33" s="495"/>
      <c r="O33" s="495"/>
      <c r="P33" s="393"/>
    </row>
    <row r="34" spans="1:20" s="490" customFormat="1" ht="6" customHeight="1">
      <c r="A34" s="497"/>
      <c r="B34" s="483"/>
      <c r="C34" s="484"/>
      <c r="D34" s="484"/>
      <c r="E34" s="484"/>
      <c r="F34" s="501"/>
      <c r="G34" s="502"/>
      <c r="H34" s="502"/>
      <c r="I34" s="503"/>
      <c r="J34" s="504"/>
      <c r="K34" s="496"/>
      <c r="L34" s="499"/>
      <c r="M34" s="499"/>
      <c r="N34" s="504"/>
      <c r="O34" s="504"/>
      <c r="P34" s="393"/>
    </row>
    <row r="35" spans="1:20" s="490" customFormat="1" ht="14.1" customHeight="1">
      <c r="A35" s="505" t="s">
        <v>211</v>
      </c>
      <c r="B35" s="506"/>
      <c r="C35" s="506"/>
      <c r="D35" s="506"/>
      <c r="E35" s="506"/>
      <c r="F35" s="506"/>
      <c r="G35" s="506"/>
      <c r="H35" s="506"/>
      <c r="I35" s="506"/>
      <c r="J35" s="506"/>
      <c r="K35" s="506"/>
      <c r="L35" s="506"/>
      <c r="M35" s="506"/>
      <c r="N35" s="506"/>
      <c r="O35" s="506"/>
    </row>
    <row r="36" spans="1:20" s="490" customFormat="1" ht="23.25" customHeight="1">
      <c r="A36" s="491" t="s">
        <v>212</v>
      </c>
      <c r="B36" s="507"/>
      <c r="C36" s="491"/>
      <c r="D36" s="508"/>
      <c r="E36" s="509" t="s">
        <v>213</v>
      </c>
      <c r="F36" s="730">
        <v>0</v>
      </c>
      <c r="G36" s="730"/>
      <c r="H36" s="491" t="s">
        <v>214</v>
      </c>
      <c r="I36" s="510"/>
      <c r="J36" s="731">
        <f>FA</f>
        <v>0.5</v>
      </c>
      <c r="K36" s="731"/>
      <c r="L36" s="496" t="s">
        <v>215</v>
      </c>
      <c r="M36" s="511"/>
      <c r="N36" s="512" t="s">
        <v>216</v>
      </c>
      <c r="O36" s="513">
        <v>0</v>
      </c>
      <c r="Q36" s="514"/>
      <c r="R36" s="514"/>
      <c r="S36" s="514"/>
      <c r="T36" s="514"/>
    </row>
    <row r="37" spans="1:20" s="490" customFormat="1" ht="23.25" customHeight="1">
      <c r="A37" s="491" t="s">
        <v>217</v>
      </c>
      <c r="B37" s="507"/>
      <c r="C37" s="491"/>
      <c r="D37" s="508"/>
      <c r="E37" s="509" t="s">
        <v>213</v>
      </c>
      <c r="F37" s="730">
        <v>0</v>
      </c>
      <c r="G37" s="730"/>
      <c r="H37" s="491" t="s">
        <v>214</v>
      </c>
      <c r="I37" s="510"/>
      <c r="J37" s="731">
        <f>FA</f>
        <v>0.5</v>
      </c>
      <c r="K37" s="731"/>
      <c r="L37" s="496" t="s">
        <v>215</v>
      </c>
      <c r="M37" s="496"/>
      <c r="N37" s="512" t="s">
        <v>216</v>
      </c>
      <c r="O37" s="513">
        <v>0</v>
      </c>
      <c r="Q37" s="514"/>
      <c r="R37" s="514"/>
      <c r="S37" s="514"/>
      <c r="T37" s="514"/>
    </row>
    <row r="38" spans="1:20" s="490" customFormat="1" ht="23.25" customHeight="1">
      <c r="A38" s="491" t="s">
        <v>218</v>
      </c>
      <c r="B38" s="507"/>
      <c r="C38" s="491"/>
      <c r="D38" s="508"/>
      <c r="E38" s="509" t="s">
        <v>213</v>
      </c>
      <c r="F38" s="730">
        <v>0</v>
      </c>
      <c r="G38" s="730"/>
      <c r="H38" s="491" t="s">
        <v>214</v>
      </c>
      <c r="I38" s="510"/>
      <c r="J38" s="731">
        <f>FA</f>
        <v>0.5</v>
      </c>
      <c r="K38" s="731"/>
      <c r="L38" s="496" t="s">
        <v>215</v>
      </c>
      <c r="M38" s="496"/>
      <c r="N38" s="512" t="s">
        <v>216</v>
      </c>
      <c r="O38" s="513">
        <v>0</v>
      </c>
      <c r="Q38" s="514"/>
      <c r="R38" s="514"/>
      <c r="S38" s="514"/>
      <c r="T38" s="514"/>
    </row>
    <row r="39" spans="1:20" s="490" customFormat="1" ht="23.25" customHeight="1">
      <c r="A39" s="491" t="s">
        <v>219</v>
      </c>
      <c r="B39" s="507"/>
      <c r="C39" s="491"/>
      <c r="D39" s="508"/>
      <c r="E39" s="509" t="s">
        <v>213</v>
      </c>
      <c r="F39" s="730">
        <v>0</v>
      </c>
      <c r="G39" s="730"/>
      <c r="H39" s="491" t="s">
        <v>214</v>
      </c>
      <c r="I39" s="510"/>
      <c r="J39" s="731">
        <f>FA</f>
        <v>0.5</v>
      </c>
      <c r="K39" s="731"/>
      <c r="L39" s="496" t="s">
        <v>215</v>
      </c>
      <c r="M39" s="496"/>
      <c r="N39" s="512" t="s">
        <v>216</v>
      </c>
      <c r="O39" s="513">
        <v>0</v>
      </c>
      <c r="Q39" s="514"/>
      <c r="R39" s="514"/>
      <c r="S39" s="514"/>
      <c r="T39" s="514"/>
    </row>
    <row r="40" spans="1:20" s="490" customFormat="1" ht="23.25" customHeight="1" thickBot="1">
      <c r="A40" s="491" t="s">
        <v>220</v>
      </c>
      <c r="B40" s="507"/>
      <c r="C40" s="491"/>
      <c r="D40" s="508"/>
      <c r="E40" s="509" t="s">
        <v>213</v>
      </c>
      <c r="F40" s="732">
        <v>0</v>
      </c>
      <c r="G40" s="732"/>
      <c r="H40" s="491" t="s">
        <v>214</v>
      </c>
      <c r="I40" s="510"/>
      <c r="J40" s="733">
        <f>FA</f>
        <v>0.5</v>
      </c>
      <c r="K40" s="731"/>
      <c r="L40" s="496" t="s">
        <v>215</v>
      </c>
      <c r="M40" s="496"/>
      <c r="N40" s="512" t="s">
        <v>216</v>
      </c>
      <c r="O40" s="513">
        <v>0</v>
      </c>
      <c r="Q40" s="514"/>
      <c r="R40" s="514"/>
      <c r="S40" s="514"/>
      <c r="T40" s="514"/>
    </row>
    <row r="41" spans="1:20" s="490" customFormat="1" ht="18.95" customHeight="1" thickTop="1" thickBot="1">
      <c r="A41" s="515"/>
      <c r="B41" s="516"/>
      <c r="C41" s="515"/>
      <c r="D41" s="517"/>
      <c r="E41" s="518" t="s">
        <v>221</v>
      </c>
      <c r="F41" s="519"/>
      <c r="G41" s="520"/>
      <c r="H41" s="521"/>
      <c r="I41" s="522"/>
      <c r="J41" s="523"/>
      <c r="L41" s="496" t="s">
        <v>222</v>
      </c>
      <c r="M41" s="496"/>
      <c r="N41" s="512" t="s">
        <v>216</v>
      </c>
      <c r="O41" s="524">
        <v>0</v>
      </c>
      <c r="Q41" s="514"/>
      <c r="R41" s="514"/>
      <c r="S41" s="514"/>
      <c r="T41" s="514"/>
    </row>
    <row r="42" spans="1:20" s="490" customFormat="1" ht="21.2" customHeight="1" thickTop="1">
      <c r="A42" s="525" t="s">
        <v>24</v>
      </c>
      <c r="B42" s="526"/>
      <c r="C42" s="526"/>
      <c r="D42" s="526"/>
      <c r="E42" s="527" t="s">
        <v>223</v>
      </c>
      <c r="F42" s="528"/>
      <c r="G42" s="528"/>
      <c r="H42" s="528"/>
      <c r="I42" s="528"/>
      <c r="J42" s="529"/>
      <c r="K42" s="526"/>
      <c r="L42" s="526"/>
      <c r="M42" s="526"/>
      <c r="N42" s="526"/>
      <c r="O42" s="526"/>
    </row>
    <row r="43" spans="1:20" s="490" customFormat="1" ht="20.25" customHeight="1">
      <c r="A43" s="382" t="s">
        <v>3</v>
      </c>
      <c r="B43" s="530" t="s">
        <v>224</v>
      </c>
      <c r="C43" s="526"/>
      <c r="D43" s="382"/>
      <c r="E43" s="382" t="s">
        <v>225</v>
      </c>
      <c r="F43" s="530" t="s">
        <v>226</v>
      </c>
      <c r="G43" s="526"/>
      <c r="H43" s="526"/>
      <c r="I43" s="526"/>
      <c r="J43" s="382" t="s">
        <v>3</v>
      </c>
      <c r="K43" s="531" t="s">
        <v>227</v>
      </c>
      <c r="L43" s="530"/>
      <c r="M43" s="531"/>
      <c r="N43" s="526"/>
      <c r="O43" s="526"/>
    </row>
    <row r="44" spans="1:20" s="490" customFormat="1" ht="17.850000000000001" customHeight="1">
      <c r="A44" s="382" t="s">
        <v>3</v>
      </c>
      <c r="B44" s="532" t="s">
        <v>228</v>
      </c>
      <c r="C44" s="533"/>
      <c r="D44" s="533"/>
      <c r="E44" s="533"/>
      <c r="F44" s="533"/>
      <c r="G44" s="533"/>
      <c r="H44" s="533"/>
      <c r="I44" s="533"/>
      <c r="J44" s="533"/>
      <c r="K44" s="533"/>
      <c r="L44" s="533"/>
      <c r="M44" s="533"/>
      <c r="N44" s="533"/>
      <c r="O44" s="533"/>
    </row>
    <row r="45" spans="1:20" ht="19.5" customHeight="1">
      <c r="A45" s="532" t="s">
        <v>229</v>
      </c>
      <c r="B45" s="444"/>
      <c r="C45" s="444"/>
      <c r="D45" s="444"/>
      <c r="E45" s="444"/>
      <c r="F45" s="444"/>
      <c r="G45" s="444"/>
      <c r="H45" s="444"/>
      <c r="I45" s="444"/>
      <c r="J45" s="444"/>
      <c r="K45" s="444"/>
      <c r="L45" s="444"/>
      <c r="M45" s="444"/>
      <c r="N45" s="444"/>
      <c r="O45" s="444"/>
    </row>
    <row r="46" spans="1:20" ht="19.5" customHeight="1">
      <c r="A46" s="532"/>
      <c r="B46" s="444"/>
      <c r="C46" s="444"/>
      <c r="D46" s="444"/>
      <c r="E46" s="444"/>
      <c r="F46" s="444"/>
      <c r="G46" s="444"/>
      <c r="H46" s="444"/>
      <c r="I46" s="444"/>
      <c r="J46" s="444"/>
      <c r="K46" s="444"/>
      <c r="L46" s="444"/>
      <c r="M46" s="444"/>
      <c r="N46" s="444"/>
      <c r="O46" s="444"/>
    </row>
    <row r="47" spans="1:20" ht="19.5" customHeight="1">
      <c r="A47" s="532"/>
      <c r="B47" s="444"/>
      <c r="C47" s="444"/>
      <c r="D47" s="444"/>
      <c r="E47" s="444"/>
      <c r="F47" s="444"/>
      <c r="G47" s="444"/>
      <c r="H47" s="444"/>
      <c r="I47" s="444"/>
      <c r="J47" s="444"/>
      <c r="K47" s="444"/>
      <c r="L47" s="444"/>
      <c r="M47" s="444"/>
      <c r="N47" s="444"/>
      <c r="O47" s="444"/>
    </row>
    <row r="48" spans="1:20" ht="19.5" customHeight="1">
      <c r="A48" s="532"/>
      <c r="B48" s="444"/>
      <c r="C48" s="444"/>
      <c r="D48" s="444"/>
      <c r="E48" s="444"/>
      <c r="F48" s="444"/>
      <c r="G48" s="444"/>
      <c r="H48" s="444"/>
      <c r="I48" s="444"/>
      <c r="J48" s="444"/>
      <c r="K48" s="444"/>
      <c r="L48" s="444"/>
      <c r="M48" s="444"/>
      <c r="N48" s="444"/>
      <c r="O48" s="444"/>
    </row>
    <row r="49" spans="1:15" ht="27.75" customHeight="1">
      <c r="A49" s="532"/>
      <c r="B49" s="444"/>
      <c r="C49" s="444"/>
      <c r="D49" s="444"/>
      <c r="E49" s="444"/>
      <c r="F49" s="444"/>
      <c r="G49" s="444"/>
      <c r="H49" s="444"/>
      <c r="I49" s="444"/>
      <c r="J49" s="444"/>
      <c r="K49" s="444"/>
      <c r="L49" s="444"/>
      <c r="M49" s="444"/>
      <c r="N49" s="444"/>
      <c r="O49" s="444"/>
    </row>
    <row r="50" spans="1:15" ht="15" customHeight="1">
      <c r="A50" s="535" t="s">
        <v>230</v>
      </c>
      <c r="B50" s="536"/>
      <c r="C50" s="536"/>
      <c r="D50" s="536"/>
      <c r="E50" s="536"/>
      <c r="F50" s="536"/>
      <c r="G50" s="536"/>
      <c r="H50" s="536"/>
      <c r="I50" s="536"/>
      <c r="J50" s="536"/>
      <c r="K50" s="536"/>
      <c r="L50" s="536"/>
      <c r="M50" s="536"/>
      <c r="N50" s="536"/>
      <c r="O50" s="536"/>
    </row>
    <row r="51" spans="1:15" ht="15" customHeight="1">
      <c r="A51" s="443" t="s">
        <v>231</v>
      </c>
      <c r="B51" s="444"/>
      <c r="C51" s="444"/>
      <c r="D51" s="444"/>
      <c r="E51" s="444"/>
      <c r="F51" s="444"/>
      <c r="G51" s="444"/>
      <c r="H51" s="444"/>
      <c r="I51" s="444"/>
      <c r="J51" s="444"/>
      <c r="K51" s="444"/>
      <c r="L51" s="444"/>
      <c r="M51" s="444"/>
      <c r="N51" s="444"/>
      <c r="O51" s="444"/>
    </row>
    <row r="52" spans="1:15" ht="15" customHeight="1">
      <c r="A52" s="443" t="s">
        <v>232</v>
      </c>
      <c r="B52" s="444"/>
      <c r="C52" s="444"/>
      <c r="D52" s="444"/>
      <c r="E52" s="444"/>
      <c r="F52" s="444"/>
      <c r="G52" s="444"/>
      <c r="H52" s="444"/>
      <c r="I52" s="444"/>
      <c r="J52" s="444"/>
      <c r="K52" s="444"/>
      <c r="L52" s="444"/>
      <c r="M52" s="444"/>
      <c r="N52" s="443" t="s">
        <v>233</v>
      </c>
      <c r="O52" s="537" t="s">
        <v>234</v>
      </c>
    </row>
    <row r="53" spans="1:15" s="377" customFormat="1" ht="20.100000000000001" customHeight="1">
      <c r="A53" s="538" t="s">
        <v>235</v>
      </c>
      <c r="B53" s="539"/>
      <c r="C53" s="539"/>
      <c r="D53" s="540"/>
      <c r="E53" s="540"/>
      <c r="F53" s="541"/>
      <c r="G53" s="542" t="s">
        <v>236</v>
      </c>
      <c r="H53" s="540"/>
      <c r="I53" s="543"/>
      <c r="J53" s="543"/>
      <c r="K53" s="543"/>
      <c r="L53" s="543"/>
      <c r="M53" s="543"/>
      <c r="N53" s="544"/>
      <c r="O53" s="545" t="s">
        <v>47</v>
      </c>
    </row>
    <row r="54" spans="1:15">
      <c r="A54" s="546"/>
      <c r="B54" s="546"/>
      <c r="C54" s="546"/>
      <c r="D54" s="546"/>
      <c r="E54" s="546"/>
      <c r="F54" s="546"/>
      <c r="G54" s="546"/>
      <c r="H54" s="546"/>
      <c r="I54" s="546"/>
      <c r="J54" s="546"/>
      <c r="K54" s="546"/>
      <c r="L54" s="546"/>
      <c r="M54" s="546"/>
      <c r="N54" s="546"/>
      <c r="O54" s="546"/>
    </row>
  </sheetData>
  <mergeCells count="13">
    <mergeCell ref="F37:G37"/>
    <mergeCell ref="J37:K37"/>
    <mergeCell ref="J1:L1"/>
    <mergeCell ref="K8:K9"/>
    <mergeCell ref="I15:K15"/>
    <mergeCell ref="F36:G36"/>
    <mergeCell ref="J36:K36"/>
    <mergeCell ref="F38:G38"/>
    <mergeCell ref="J38:K38"/>
    <mergeCell ref="F39:G39"/>
    <mergeCell ref="J39:K39"/>
    <mergeCell ref="F40:G40"/>
    <mergeCell ref="J40:K40"/>
  </mergeCells>
  <pageMargins left="0.75" right="0.75" top="0.87" bottom="0.25" header="0" footer="0"/>
  <pageSetup scale="67"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pageSetUpPr fitToPage="1"/>
  </sheetPr>
  <dimension ref="A1:S138"/>
  <sheetViews>
    <sheetView showZeros="0" zoomScale="75" zoomScaleNormal="85" zoomScaleSheetLayoutView="70" workbookViewId="0">
      <pane xSplit="9" ySplit="4" topLeftCell="J5" activePane="bottomRight" state="frozen"/>
      <selection activeCell="A12" sqref="A12"/>
      <selection pane="topRight" activeCell="A12" sqref="A12"/>
      <selection pane="bottomLeft" activeCell="A12" sqref="A12"/>
      <selection pane="bottomRight" activeCell="C39" sqref="C39:H39"/>
    </sheetView>
  </sheetViews>
  <sheetFormatPr defaultRowHeight="12.75"/>
  <cols>
    <col min="1" max="1" width="9.140625" style="604"/>
    <col min="2" max="2" width="1.7109375" style="604" customWidth="1"/>
    <col min="3" max="3" width="9.140625" style="604"/>
    <col min="4" max="4" width="1.7109375" style="604" customWidth="1"/>
    <col min="5" max="8" width="9.140625" style="604"/>
    <col min="9" max="9" width="16.28515625" style="604" customWidth="1"/>
    <col min="10" max="10" width="2.7109375" style="604" customWidth="1"/>
    <col min="11" max="11" width="12.28515625" style="604" customWidth="1"/>
    <col min="12" max="12" width="2.7109375" style="604" customWidth="1"/>
    <col min="13" max="13" width="12.28515625" style="604" customWidth="1"/>
    <col min="14" max="14" width="2.7109375" style="604" customWidth="1"/>
    <col min="15" max="15" width="12.28515625" style="604" customWidth="1"/>
    <col min="16" max="16" width="2.7109375" style="604" customWidth="1"/>
    <col min="17" max="17" width="12.28515625" style="604" customWidth="1"/>
    <col min="18" max="18" width="2.7109375" style="604" customWidth="1"/>
    <col min="19" max="19" width="12.28515625" style="604" customWidth="1"/>
    <col min="20" max="16384" width="9.140625" style="604"/>
  </cols>
  <sheetData>
    <row r="1" spans="1:19" s="555" customFormat="1" ht="15.75">
      <c r="C1" s="556" t="s">
        <v>341</v>
      </c>
      <c r="K1" s="557" t="s">
        <v>237</v>
      </c>
      <c r="M1" s="557" t="s">
        <v>238</v>
      </c>
      <c r="O1" s="557" t="s">
        <v>239</v>
      </c>
      <c r="Q1" s="557" t="s">
        <v>240</v>
      </c>
      <c r="S1" s="557" t="s">
        <v>241</v>
      </c>
    </row>
    <row r="2" spans="1:19" s="558" customFormat="1">
      <c r="C2" s="559"/>
      <c r="K2" s="560"/>
      <c r="M2" s="560"/>
      <c r="O2" s="560"/>
      <c r="Q2" s="560"/>
      <c r="S2" s="560"/>
    </row>
    <row r="3" spans="1:19" s="561" customFormat="1" ht="25.5">
      <c r="C3" s="743"/>
      <c r="D3" s="743"/>
      <c r="E3" s="743"/>
      <c r="F3" s="743"/>
      <c r="G3" s="743"/>
      <c r="H3" s="743"/>
      <c r="I3" s="743"/>
      <c r="K3" s="561" t="s">
        <v>242</v>
      </c>
      <c r="M3" s="561" t="s">
        <v>242</v>
      </c>
      <c r="O3" s="561" t="s">
        <v>242</v>
      </c>
      <c r="Q3" s="561" t="s">
        <v>242</v>
      </c>
      <c r="S3" s="561" t="s">
        <v>242</v>
      </c>
    </row>
    <row r="4" spans="1:19" s="555" customFormat="1" ht="6" customHeight="1"/>
    <row r="5" spans="1:19" s="555" customFormat="1" ht="6" customHeight="1">
      <c r="C5" s="621"/>
      <c r="D5" s="621"/>
      <c r="E5" s="621"/>
      <c r="F5" s="621"/>
      <c r="G5" s="621"/>
      <c r="H5" s="621"/>
      <c r="I5" s="621"/>
      <c r="K5" s="562"/>
      <c r="M5" s="562"/>
      <c r="O5" s="562"/>
      <c r="Q5" s="562"/>
      <c r="S5" s="562"/>
    </row>
    <row r="6" spans="1:19" s="555" customFormat="1" ht="30" customHeight="1">
      <c r="A6" s="563">
        <v>8</v>
      </c>
      <c r="C6" s="742" t="s">
        <v>243</v>
      </c>
      <c r="D6" s="742"/>
      <c r="E6" s="742"/>
      <c r="F6" s="742"/>
      <c r="G6" s="564" t="s">
        <v>244</v>
      </c>
      <c r="H6" s="621"/>
      <c r="I6" s="565" t="s">
        <v>271</v>
      </c>
      <c r="K6" s="562">
        <f>ROUND(IF(I6="1/2-time",K7,K8),0)</f>
        <v>0</v>
      </c>
      <c r="M6" s="562">
        <f>ROUND(IF(I6="1/2-time",M7,M8),0)</f>
        <v>0</v>
      </c>
      <c r="O6" s="562">
        <f>ROUND(IF(I6="1/2-time",O7,O8),0)</f>
        <v>0</v>
      </c>
      <c r="Q6" s="562">
        <f>ROUND(IF(I6="1/2-time",Q7,Q8),0)</f>
        <v>0</v>
      </c>
      <c r="S6" s="562">
        <f>ROUND(IF(I6="1/2-time",S7,S8),0)</f>
        <v>0</v>
      </c>
    </row>
    <row r="7" spans="1:19" s="555" customFormat="1" ht="15" hidden="1">
      <c r="A7" s="555">
        <v>8</v>
      </c>
      <c r="C7" s="740" t="s">
        <v>246</v>
      </c>
      <c r="D7" s="740"/>
      <c r="E7" s="740"/>
      <c r="F7" s="740"/>
      <c r="G7" s="621"/>
      <c r="H7" s="621"/>
      <c r="I7" s="621" t="s">
        <v>247</v>
      </c>
      <c r="K7" s="562">
        <f>+C13*VLOOKUP(K13,$I$53:$Q$109,5,FALSE)+C15*VLOOKUP(K15,$I$53:$Q$109,5,FALSE)+C17*VLOOKUP(K17,$I$53:$Q$109,5,FALSE)+C19*VLOOKUP(K19,$I$53:$Q$109,9,FALSE)+C21*VLOOKUP(K21,$I$53:$Q$109,9,FALSE)+C23*VLOOKUP(K23,$I$53:$Q$109,9,FALSE)</f>
        <v>0</v>
      </c>
      <c r="M7" s="562">
        <f>+E13*VLOOKUP(M13,$I$53:$Q$109,5,FALSE)+E15*VLOOKUP(M15,$I$53:$Q$109,5,FALSE)+E17*VLOOKUP(M17,$I$53:$Q$109,5,FALSE)+E19*VLOOKUP(M19,$I$53:$Q$109,9,FALSE)+E21*VLOOKUP(M21,$I$53:$Q$109,9,FALSE)+E23*VLOOKUP(M23,$I$53:$Q$109,9,FALSE)</f>
        <v>0</v>
      </c>
      <c r="O7" s="562">
        <f>+F13*VLOOKUP(O13,$I$53:$Q$109,5,FALSE)+F15*VLOOKUP(O15,$I$53:$Q$109,5,FALSE)+F17*VLOOKUP(O17,$I$53:$Q$109,5,FALSE)+F19*VLOOKUP(O19,$I$53:$Q$109,9,FALSE)+F21*VLOOKUP(O21,$I$53:$Q$109,9,FALSE)+F23*VLOOKUP(O23,$I$53:$Q$109,9,FALSE)</f>
        <v>0</v>
      </c>
      <c r="Q7" s="562">
        <f>+G13*VLOOKUP(Q13,$I$53:$Q$109,5,FALSE)+G15*VLOOKUP(Q15,$I$53:$Q$109,5,FALSE)+G17*VLOOKUP(Q17,$I$53:$Q$109,5,FALSE)+G19*VLOOKUP(Q19,$I$53:$Q$109,9,FALSE)+G21*VLOOKUP(Q21,$I$53:$Q$109,9,FALSE)+G23*VLOOKUP(Q23,$I$53:$Q$109,9,FALSE)</f>
        <v>0</v>
      </c>
      <c r="S7" s="562">
        <f>+H13*VLOOKUP(S13,$I$53:$Q$109,5,FALSE)+H15*VLOOKUP(S15,$I$53:$Q$109,5,FALSE)+H17*VLOOKUP(S17,$I$53:$Q$109,5,FALSE)+H19*VLOOKUP(S19,$I$53:$Q$109,9,FALSE)+H21*VLOOKUP(S21,$I$53:$Q$109,9,FALSE)+H23*VLOOKUP(S23,$I$53:$Q$109,9,FALSE)</f>
        <v>0</v>
      </c>
    </row>
    <row r="8" spans="1:19" s="555" customFormat="1" ht="15" hidden="1">
      <c r="A8" s="555">
        <v>8</v>
      </c>
      <c r="C8" s="740" t="s">
        <v>246</v>
      </c>
      <c r="D8" s="740"/>
      <c r="E8" s="740"/>
      <c r="F8" s="740"/>
      <c r="G8" s="621"/>
      <c r="H8" s="621"/>
      <c r="I8" s="621" t="s">
        <v>248</v>
      </c>
      <c r="K8" s="562">
        <f>+C13*VLOOKUP(K13,$I$53:$Q$109,3,FALSE)+C15*VLOOKUP(K15,$I$53:$Q$109,3,FALSE)+C17*VLOOKUP(K17,$I$53:$Q$109,3,FALSE)+C19*VLOOKUP(K19,$I$53:$Q$109,7,FALSE)+C21*VLOOKUP(K21,$I$53:$Q$109,7,FALSE)+C23*VLOOKUP(K23,$I$53:$Q$109,7,FALSE)</f>
        <v>0</v>
      </c>
      <c r="M8" s="562">
        <f>+E13*VLOOKUP(M13,$I$53:$Q$109,3,FALSE)+E15*VLOOKUP(M15,$I$53:$Q$109,3,FALSE)+E17*VLOOKUP(M17,$I$53:$Q$109,3,FALSE)+E19*VLOOKUP(M19,$I$53:$Q$109,7,FALSE)+E21*VLOOKUP(M21,$I$53:$Q$109,7,FALSE)+E23*VLOOKUP(M23,$I$53:$Q$109,7,FALSE)</f>
        <v>0</v>
      </c>
      <c r="O8" s="562">
        <f>+F13*VLOOKUP(O13,$I$53:$Q$109,3,FALSE)+F15*VLOOKUP(O15,$I$53:$Q$109,3,FALSE)+F17*VLOOKUP(O17,$I$53:$Q$109,3,FALSE)+F19*VLOOKUP(O19,$I$53:$Q$109,7,FALSE)+F21*VLOOKUP(O21,$I$53:$Q$109,7,FALSE)+F23*VLOOKUP(O23,$I$53:$Q$109,7,FALSE)</f>
        <v>0</v>
      </c>
      <c r="Q8" s="562">
        <f>+G13*VLOOKUP(Q13,$I$53:$Q$84,3,FALSE)+G15*VLOOKUP(Q15,$I$53:$Q$84,3,FALSE)+G17*VLOOKUP(Q17,$I$53:$Q$84,3,FALSE)+G19*VLOOKUP(Q19,$I$53:$Q$84,7,FALSE)+G21*VLOOKUP(Q21,$I$53:$Q$84,7,FALSE)+G23*VLOOKUP(Q23,$I$53:$Q$84,7,FALSE)</f>
        <v>0</v>
      </c>
      <c r="S8" s="562">
        <f>+H13*VLOOKUP(S13,$I$53:$Q$84,3,FALSE)+H15*VLOOKUP(S15,$I$53:$Q$84,3,FALSE)+H17*VLOOKUP(S17,$I$53:$Q$84,3,FALSE)+H19*VLOOKUP(S19,$I$53:$Q$84,7,FALSE)+H21*VLOOKUP(S21,$I$53:$Q$84,7,FALSE)+H23*VLOOKUP(S23,$I$53:$Q$84,7,FALSE)</f>
        <v>0</v>
      </c>
    </row>
    <row r="9" spans="1:19" s="555" customFormat="1" ht="6" customHeight="1">
      <c r="C9" s="566"/>
      <c r="D9" s="566"/>
      <c r="E9" s="566"/>
      <c r="F9" s="566"/>
      <c r="G9" s="566"/>
      <c r="H9" s="566"/>
      <c r="I9" s="567"/>
      <c r="J9" s="568"/>
      <c r="K9" s="568"/>
      <c r="L9" s="568"/>
      <c r="M9" s="568"/>
      <c r="N9" s="568"/>
      <c r="O9" s="568"/>
      <c r="P9" s="568"/>
      <c r="Q9" s="568"/>
      <c r="R9" s="568"/>
      <c r="S9" s="568"/>
    </row>
    <row r="10" spans="1:19" s="558" customFormat="1" ht="6" customHeight="1">
      <c r="A10" s="569"/>
      <c r="C10" s="570"/>
      <c r="D10" s="570"/>
      <c r="E10" s="570"/>
      <c r="F10" s="571"/>
      <c r="G10" s="571"/>
      <c r="H10" s="570"/>
      <c r="I10" s="572"/>
      <c r="J10" s="573"/>
      <c r="K10" s="572"/>
      <c r="L10" s="572"/>
      <c r="M10" s="572"/>
      <c r="N10" s="572"/>
      <c r="O10" s="572"/>
      <c r="P10" s="572"/>
      <c r="Q10" s="572"/>
      <c r="R10" s="572"/>
      <c r="S10" s="572"/>
    </row>
    <row r="11" spans="1:19" s="558" customFormat="1" ht="24.95" customHeight="1">
      <c r="A11" s="569"/>
      <c r="C11" s="744" t="s">
        <v>249</v>
      </c>
      <c r="D11" s="745"/>
      <c r="E11" s="745"/>
      <c r="F11" s="745"/>
      <c r="G11" s="745"/>
      <c r="H11" s="746"/>
      <c r="I11" s="572"/>
      <c r="J11" s="573"/>
      <c r="K11" s="572"/>
      <c r="L11" s="572"/>
      <c r="M11" s="572"/>
      <c r="N11" s="572"/>
      <c r="O11" s="572"/>
      <c r="P11" s="572"/>
      <c r="Q11" s="572"/>
      <c r="R11" s="572"/>
      <c r="S11" s="572"/>
    </row>
    <row r="12" spans="1:19" s="558" customFormat="1" ht="12" customHeight="1">
      <c r="C12" s="574" t="s">
        <v>237</v>
      </c>
      <c r="D12" s="574"/>
      <c r="E12" s="574" t="s">
        <v>238</v>
      </c>
      <c r="F12" s="574" t="s">
        <v>239</v>
      </c>
      <c r="G12" s="574" t="s">
        <v>240</v>
      </c>
      <c r="H12" s="574" t="s">
        <v>241</v>
      </c>
      <c r="I12" s="574"/>
      <c r="J12" s="575"/>
      <c r="K12" s="575"/>
      <c r="L12" s="575"/>
      <c r="M12" s="575"/>
      <c r="N12" s="575"/>
      <c r="O12" s="575"/>
      <c r="P12" s="575"/>
      <c r="Q12" s="575"/>
      <c r="R12" s="575"/>
      <c r="S12" s="575"/>
    </row>
    <row r="13" spans="1:19" s="558" customFormat="1" ht="24.95" customHeight="1">
      <c r="A13" s="737" t="s">
        <v>250</v>
      </c>
      <c r="C13" s="739"/>
      <c r="D13" s="739"/>
      <c r="E13" s="622"/>
      <c r="F13" s="622"/>
      <c r="G13" s="576"/>
      <c r="H13" s="622"/>
      <c r="I13" s="577" t="s">
        <v>251</v>
      </c>
      <c r="K13" s="578" t="s">
        <v>253</v>
      </c>
      <c r="L13" s="577"/>
      <c r="M13" s="578" t="s">
        <v>254</v>
      </c>
      <c r="N13" s="577"/>
      <c r="O13" s="578" t="s">
        <v>255</v>
      </c>
      <c r="P13" s="577"/>
      <c r="Q13" s="578" t="s">
        <v>256</v>
      </c>
      <c r="R13" s="577"/>
      <c r="S13" s="578" t="s">
        <v>256</v>
      </c>
    </row>
    <row r="14" spans="1:19" s="558" customFormat="1" ht="6" customHeight="1">
      <c r="A14" s="738"/>
      <c r="C14" s="579"/>
      <c r="D14" s="579"/>
      <c r="E14" s="580"/>
      <c r="F14" s="580"/>
      <c r="G14" s="580"/>
      <c r="H14" s="580"/>
      <c r="I14" s="577"/>
      <c r="K14" s="577"/>
      <c r="L14" s="577"/>
      <c r="M14" s="577"/>
      <c r="N14" s="577"/>
      <c r="O14" s="577"/>
      <c r="P14" s="577"/>
      <c r="Q14" s="577"/>
      <c r="R14" s="577"/>
      <c r="S14" s="577"/>
    </row>
    <row r="15" spans="1:19" s="558" customFormat="1" ht="24.95" customHeight="1">
      <c r="A15" s="738"/>
      <c r="C15" s="739"/>
      <c r="D15" s="739"/>
      <c r="E15" s="622"/>
      <c r="F15" s="581"/>
      <c r="G15" s="576"/>
      <c r="H15" s="622"/>
      <c r="I15" s="577" t="s">
        <v>257</v>
      </c>
      <c r="K15" s="578" t="s">
        <v>259</v>
      </c>
      <c r="L15" s="577"/>
      <c r="M15" s="578" t="s">
        <v>260</v>
      </c>
      <c r="N15" s="577"/>
      <c r="O15" s="578" t="s">
        <v>261</v>
      </c>
      <c r="P15" s="577"/>
      <c r="Q15" s="578" t="s">
        <v>262</v>
      </c>
      <c r="R15" s="577"/>
      <c r="S15" s="578" t="s">
        <v>278</v>
      </c>
    </row>
    <row r="16" spans="1:19" s="558" customFormat="1" ht="6" customHeight="1">
      <c r="A16" s="738"/>
      <c r="C16" s="579"/>
      <c r="D16" s="579"/>
      <c r="E16" s="580"/>
      <c r="F16" s="580"/>
      <c r="G16" s="580"/>
      <c r="H16" s="580"/>
      <c r="I16" s="577"/>
      <c r="K16" s="577"/>
      <c r="L16" s="577"/>
      <c r="M16" s="577"/>
      <c r="N16" s="577"/>
      <c r="O16" s="577"/>
      <c r="P16" s="577"/>
      <c r="Q16" s="577"/>
      <c r="R16" s="577"/>
      <c r="S16" s="577"/>
    </row>
    <row r="17" spans="1:19" s="558" customFormat="1" ht="24.95" customHeight="1">
      <c r="A17" s="738"/>
      <c r="C17" s="739"/>
      <c r="D17" s="739"/>
      <c r="E17" s="622">
        <v>0</v>
      </c>
      <c r="F17" s="581">
        <v>0</v>
      </c>
      <c r="G17" s="576">
        <v>0</v>
      </c>
      <c r="H17" s="622">
        <v>0</v>
      </c>
      <c r="I17" s="577" t="s">
        <v>263</v>
      </c>
      <c r="K17" s="578" t="s">
        <v>265</v>
      </c>
      <c r="L17" s="577"/>
      <c r="M17" s="578" t="s">
        <v>266</v>
      </c>
      <c r="N17" s="577"/>
      <c r="O17" s="578" t="s">
        <v>267</v>
      </c>
      <c r="P17" s="577"/>
      <c r="Q17" s="578" t="s">
        <v>268</v>
      </c>
      <c r="R17" s="577"/>
      <c r="S17" s="578" t="s">
        <v>280</v>
      </c>
    </row>
    <row r="18" spans="1:19" s="558" customFormat="1" ht="12" customHeight="1">
      <c r="C18" s="625"/>
      <c r="D18" s="625"/>
      <c r="E18" s="625"/>
      <c r="F18" s="625"/>
      <c r="G18" s="625"/>
      <c r="H18" s="625"/>
      <c r="I18" s="574"/>
      <c r="J18" s="575"/>
      <c r="K18" s="582"/>
      <c r="L18" s="582"/>
      <c r="M18" s="582"/>
      <c r="N18" s="582"/>
      <c r="O18" s="582"/>
      <c r="P18" s="582"/>
      <c r="Q18" s="582"/>
      <c r="R18" s="582"/>
      <c r="S18" s="582"/>
    </row>
    <row r="19" spans="1:19" s="558" customFormat="1" ht="24.95" customHeight="1">
      <c r="A19" s="737" t="s">
        <v>269</v>
      </c>
      <c r="C19" s="739"/>
      <c r="D19" s="739"/>
      <c r="E19" s="622"/>
      <c r="F19" s="622"/>
      <c r="G19" s="576"/>
      <c r="H19" s="622"/>
      <c r="I19" s="577" t="s">
        <v>251</v>
      </c>
      <c r="K19" s="578" t="s">
        <v>253</v>
      </c>
      <c r="L19" s="577"/>
      <c r="M19" s="578" t="s">
        <v>254</v>
      </c>
      <c r="N19" s="577"/>
      <c r="O19" s="578" t="s">
        <v>255</v>
      </c>
      <c r="P19" s="577"/>
      <c r="Q19" s="578" t="s">
        <v>256</v>
      </c>
      <c r="R19" s="577"/>
      <c r="S19" s="578" t="s">
        <v>282</v>
      </c>
    </row>
    <row r="20" spans="1:19" s="558" customFormat="1" ht="6" customHeight="1">
      <c r="A20" s="738"/>
      <c r="C20" s="579"/>
      <c r="D20" s="579"/>
      <c r="E20" s="580"/>
      <c r="F20" s="580"/>
      <c r="G20" s="580"/>
      <c r="H20" s="580"/>
      <c r="I20" s="577"/>
      <c r="K20" s="577"/>
      <c r="L20" s="577"/>
      <c r="M20" s="577"/>
      <c r="N20" s="577"/>
      <c r="O20" s="577"/>
      <c r="P20" s="577"/>
      <c r="Q20" s="577"/>
      <c r="R20" s="577"/>
      <c r="S20" s="577"/>
    </row>
    <row r="21" spans="1:19" s="558" customFormat="1" ht="24.95" customHeight="1">
      <c r="A21" s="738"/>
      <c r="C21" s="739"/>
      <c r="D21" s="739"/>
      <c r="E21" s="622"/>
      <c r="F21" s="581"/>
      <c r="G21" s="576"/>
      <c r="H21" s="622"/>
      <c r="I21" s="577" t="s">
        <v>257</v>
      </c>
      <c r="K21" s="578" t="s">
        <v>259</v>
      </c>
      <c r="L21" s="577"/>
      <c r="M21" s="578" t="s">
        <v>260</v>
      </c>
      <c r="N21" s="577"/>
      <c r="O21" s="578" t="s">
        <v>261</v>
      </c>
      <c r="P21" s="577"/>
      <c r="Q21" s="578" t="s">
        <v>262</v>
      </c>
      <c r="R21" s="577"/>
      <c r="S21" s="578" t="s">
        <v>278</v>
      </c>
    </row>
    <row r="22" spans="1:19" s="558" customFormat="1" ht="6" customHeight="1">
      <c r="A22" s="738"/>
      <c r="C22" s="579"/>
      <c r="D22" s="579"/>
      <c r="E22" s="580"/>
      <c r="F22" s="580"/>
      <c r="G22" s="580"/>
      <c r="H22" s="580"/>
      <c r="I22" s="577"/>
      <c r="K22" s="577"/>
      <c r="L22" s="577"/>
      <c r="M22" s="577"/>
      <c r="N22" s="577"/>
      <c r="O22" s="577"/>
      <c r="P22" s="577"/>
      <c r="Q22" s="577"/>
      <c r="R22" s="577"/>
      <c r="S22" s="577"/>
    </row>
    <row r="23" spans="1:19" s="558" customFormat="1" ht="24.95" customHeight="1">
      <c r="A23" s="738"/>
      <c r="C23" s="741"/>
      <c r="D23" s="741"/>
      <c r="E23" s="624"/>
      <c r="F23" s="583"/>
      <c r="G23" s="584"/>
      <c r="H23" s="624"/>
      <c r="I23" s="577" t="s">
        <v>263</v>
      </c>
      <c r="K23" s="578" t="s">
        <v>265</v>
      </c>
      <c r="L23" s="577"/>
      <c r="M23" s="578" t="s">
        <v>266</v>
      </c>
      <c r="N23" s="577"/>
      <c r="O23" s="578" t="s">
        <v>267</v>
      </c>
      <c r="P23" s="577"/>
      <c r="Q23" s="578" t="s">
        <v>268</v>
      </c>
      <c r="R23" s="577"/>
      <c r="S23" s="578" t="s">
        <v>280</v>
      </c>
    </row>
    <row r="24" spans="1:19" s="555" customFormat="1" ht="6" customHeight="1">
      <c r="C24" s="566"/>
      <c r="D24" s="566"/>
      <c r="E24" s="566"/>
      <c r="F24" s="566"/>
      <c r="G24" s="566"/>
      <c r="H24" s="566"/>
      <c r="I24" s="567"/>
      <c r="J24" s="568"/>
      <c r="K24" s="568"/>
      <c r="L24" s="568"/>
      <c r="M24" s="568"/>
      <c r="N24" s="568"/>
      <c r="O24" s="568"/>
      <c r="P24" s="568"/>
      <c r="Q24" s="568"/>
      <c r="R24" s="568"/>
      <c r="S24" s="568"/>
    </row>
    <row r="25" spans="1:19" s="585" customFormat="1" ht="6" customHeight="1"/>
    <row r="26" spans="1:19" s="555" customFormat="1" ht="30" customHeight="1">
      <c r="A26" s="563">
        <v>8</v>
      </c>
      <c r="C26" s="742" t="s">
        <v>270</v>
      </c>
      <c r="D26" s="742"/>
      <c r="E26" s="742"/>
      <c r="F26" s="742"/>
      <c r="G26" s="564" t="s">
        <v>244</v>
      </c>
      <c r="H26" s="621"/>
      <c r="I26" s="565" t="s">
        <v>271</v>
      </c>
      <c r="K26" s="562">
        <f>ROUND(IF($I$26="1/2-time",K27,K28),0)</f>
        <v>0</v>
      </c>
      <c r="M26" s="562">
        <f>ROUND(IF($I$26="1/2-time",M27,M28),0)</f>
        <v>0</v>
      </c>
      <c r="O26" s="562">
        <f>ROUND(IF($I$26="1/2-time",O27,O28),0)</f>
        <v>0</v>
      </c>
      <c r="Q26" s="562">
        <f>ROUND(IF($I$26="1/2-time",Q27,Q28),0)</f>
        <v>0</v>
      </c>
      <c r="S26" s="562">
        <f>ROUND(IF($I$26="1/2-time",S27,S28),0)</f>
        <v>0</v>
      </c>
    </row>
    <row r="27" spans="1:19" s="555" customFormat="1" ht="15" hidden="1">
      <c r="A27" s="555">
        <v>8</v>
      </c>
      <c r="C27" s="740" t="s">
        <v>246</v>
      </c>
      <c r="D27" s="740"/>
      <c r="E27" s="740"/>
      <c r="F27" s="740"/>
      <c r="G27" s="621"/>
      <c r="H27" s="621"/>
      <c r="I27" s="621" t="s">
        <v>247</v>
      </c>
      <c r="K27" s="562">
        <f>+C33*VLOOKUP(K33,$I$83:$Q$109,5,FALSE)+C35*VLOOKUP(K35,$I$83:$Q$109,5,FALSE)+C37*VLOOKUP(K37,$I$83:$Q$109,5,FALSE)+C39*VLOOKUP(K39,$I$83:$Q$109,9,FALSE)+C41*VLOOKUP(K41,$I$83:$Q$109,9,FALSE)+C43*VLOOKUP(K43,$I$83:$Q$109,9,FALSE)</f>
        <v>0</v>
      </c>
      <c r="L27" s="562"/>
      <c r="M27" s="562">
        <f>+E33*VLOOKUP(M33,$I$83:$Q$109,5,FALSE)+E35*VLOOKUP(M35,$I$83:$Q$109,5,FALSE)+E37*VLOOKUP(M37,$I$83:$Q$109,5,FALSE)+E39*VLOOKUP(M39,$I$83:$Q$109,9,FALSE)+E41*VLOOKUP(M41,$I$83:$Q$109,9,FALSE)+E43*VLOOKUP(M43,$I$83:$Q$109,9,FALSE)</f>
        <v>0</v>
      </c>
      <c r="N27" s="562"/>
      <c r="O27" s="562">
        <f>+F33*VLOOKUP(O33,$I$83:$Q$109,5,FALSE)+F35*VLOOKUP(O35,$I$83:$Q$109,5,FALSE)+F37*VLOOKUP(O37,$I$83:$Q$109,5,FALSE)+F39*VLOOKUP(O39,$I$83:$Q$109,9,FALSE)+F41*VLOOKUP(O41,$I$83:$Q$109,9,FALSE)+F43*VLOOKUP(O43,$I$83:$Q$109,9,FALSE)</f>
        <v>0</v>
      </c>
      <c r="P27" s="562"/>
      <c r="Q27" s="562">
        <f>+G33*VLOOKUP(Q33,$I$83:$Q$109,5,FALSE)+G35*VLOOKUP(Q35,$I$83:$Q$109,5,FALSE)+G37*VLOOKUP(Q37,$I$83:$Q$109,5,FALSE)+G39*VLOOKUP(Q39,$I$83:$Q$109,9,FALSE)+G41*VLOOKUP(Q41,$I$83:$Q$109,9,FALSE)+G43*VLOOKUP(Q43,$I$83:$Q$109,9,FALSE)</f>
        <v>0</v>
      </c>
      <c r="R27" s="562"/>
      <c r="S27" s="562">
        <f>+H33*VLOOKUP(S33,$I$83:$Q$109,5,FALSE)+H35*VLOOKUP(S35,$I$83:$Q$109,5,FALSE)+H37*VLOOKUP(S37,$I$83:$Q$109,5,FALSE)+H39*VLOOKUP(S39,$I$83:$Q$109,9,FALSE)+H41*VLOOKUP(S41,$I$83:$Q$109,9,FALSE)+H43*VLOOKUP(S43,$I$83:$Q$109,9,FALSE)</f>
        <v>0</v>
      </c>
    </row>
    <row r="28" spans="1:19" s="555" customFormat="1" ht="18" hidden="1" customHeight="1">
      <c r="A28" s="555">
        <v>8</v>
      </c>
      <c r="C28" s="740" t="s">
        <v>246</v>
      </c>
      <c r="D28" s="740"/>
      <c r="E28" s="740"/>
      <c r="F28" s="740"/>
      <c r="G28" s="621"/>
      <c r="H28" s="621"/>
      <c r="I28" s="621" t="s">
        <v>248</v>
      </c>
      <c r="K28" s="562">
        <f>+C33*VLOOKUP(K33,$I$83:$Q$109,3,FALSE)+C35*VLOOKUP(K35,$I$83:$Q$109,3,FALSE)+C37*VLOOKUP(K37,$I$83:$Q$109,3,FALSE)+C39*VLOOKUP(K39,$I$83:$Q$109,7,FALSE)+C41*VLOOKUP(K41,$I$83:$Q$109,7,FALSE)+C43*VLOOKUP(K43,$I$83:$Q$109,7,FALSE)</f>
        <v>0</v>
      </c>
      <c r="M28" s="562">
        <f>+E33*VLOOKUP(M33,$I$83:$Q$109,3,FALSE)+E35*VLOOKUP(M35,$I$83:$Q$109,3,FALSE)+E37*VLOOKUP(M37,$I$83:$Q$109,3,FALSE)+E39*VLOOKUP(M39,$I$83:$Q$109,7,FALSE)+E41*VLOOKUP(M41,$I$83:$Q$109,7,FALSE)+E43*VLOOKUP(M43,$I$83:$Q$109,7,FALSE)</f>
        <v>0</v>
      </c>
      <c r="O28" s="562">
        <f>+F33*VLOOKUP(O33,$I$83:$Q$109,3,FALSE)+F35*VLOOKUP(O35,$I$83:$Q$109,3,FALSE)+F37*VLOOKUP(O37,$I$83:$Q$109,3,FALSE)+F39*VLOOKUP(O39,$I$83:$Q$109,7,FALSE)+F41*VLOOKUP(O41,$I$83:$Q$109,7,FALSE)+F43*VLOOKUP(O43,$I$83:$Q$109,7,FALSE)</f>
        <v>0</v>
      </c>
      <c r="Q28" s="562">
        <f>+G33*VLOOKUP(Q33,$I$83:$Q$109,3,FALSE)+G35*VLOOKUP(Q35,$I$83:$Q$109,3,FALSE)+G37*VLOOKUP(Q37,$I$83:$Q$109,3,FALSE)+G39*VLOOKUP(Q39,$I$83:$Q$109,7,FALSE)+G41*VLOOKUP(Q41,$I$83:$Q$109,7,FALSE)+G43*VLOOKUP(Q43,$I$83:$Q$109,7,FALSE)</f>
        <v>0</v>
      </c>
      <c r="S28" s="562">
        <f>+H33*VLOOKUP(S33,$I$83:$Q$109,3,FALSE)+H35*VLOOKUP(S35,$I$83:$Q$109,3,FALSE)+H37*VLOOKUP(S37,$I$83:$Q$109,3,FALSE)+H39*VLOOKUP(S39,$I$83:$Q$109,7,FALSE)+H41*VLOOKUP(S41,$I$83:$Q$109,7,FALSE)+H43*VLOOKUP(S43,$I$83:$Q$109,7,FALSE)</f>
        <v>0</v>
      </c>
    </row>
    <row r="29" spans="1:19" s="555" customFormat="1" ht="6" customHeight="1">
      <c r="C29" s="566"/>
      <c r="D29" s="566"/>
      <c r="E29" s="566"/>
      <c r="F29" s="566"/>
      <c r="G29" s="566"/>
      <c r="H29" s="566"/>
      <c r="I29" s="567"/>
      <c r="J29" s="568"/>
      <c r="K29" s="568"/>
      <c r="L29" s="568"/>
      <c r="M29" s="568"/>
      <c r="N29" s="568"/>
      <c r="O29" s="568"/>
      <c r="P29" s="568"/>
      <c r="Q29" s="568"/>
      <c r="R29" s="568"/>
      <c r="S29" s="568"/>
    </row>
    <row r="30" spans="1:19" s="558" customFormat="1" ht="6" customHeight="1">
      <c r="A30" s="569"/>
      <c r="C30" s="570"/>
      <c r="D30" s="570"/>
      <c r="E30" s="570"/>
      <c r="F30" s="571"/>
      <c r="G30" s="571"/>
      <c r="H30" s="570"/>
      <c r="I30" s="572"/>
      <c r="J30" s="573"/>
      <c r="K30" s="572"/>
      <c r="L30" s="572"/>
      <c r="M30" s="572"/>
      <c r="N30" s="572"/>
      <c r="O30" s="572"/>
      <c r="P30" s="572"/>
      <c r="Q30" s="572"/>
      <c r="R30" s="572"/>
      <c r="S30" s="572"/>
    </row>
    <row r="31" spans="1:19" s="558" customFormat="1" ht="24.95" customHeight="1">
      <c r="A31" s="586"/>
      <c r="B31" s="573"/>
      <c r="C31" s="744" t="s">
        <v>272</v>
      </c>
      <c r="D31" s="745"/>
      <c r="E31" s="745"/>
      <c r="F31" s="745"/>
      <c r="G31" s="745"/>
      <c r="H31" s="746"/>
      <c r="I31" s="572"/>
      <c r="J31" s="573"/>
      <c r="K31" s="562"/>
      <c r="L31" s="572"/>
      <c r="M31" s="562"/>
      <c r="N31" s="585"/>
      <c r="O31" s="562"/>
      <c r="P31" s="585"/>
      <c r="Q31" s="562"/>
      <c r="R31" s="585"/>
      <c r="S31" s="562"/>
    </row>
    <row r="32" spans="1:19" s="558" customFormat="1" ht="12" customHeight="1">
      <c r="A32" s="573"/>
      <c r="B32" s="573"/>
      <c r="C32" s="587" t="s">
        <v>237</v>
      </c>
      <c r="D32" s="587"/>
      <c r="E32" s="587" t="s">
        <v>238</v>
      </c>
      <c r="F32" s="587" t="s">
        <v>239</v>
      </c>
      <c r="G32" s="587" t="s">
        <v>240</v>
      </c>
      <c r="H32" s="587" t="s">
        <v>241</v>
      </c>
      <c r="I32" s="587"/>
      <c r="J32" s="588"/>
      <c r="K32" s="588"/>
      <c r="L32" s="588"/>
      <c r="M32" s="588"/>
      <c r="N32" s="588"/>
      <c r="O32" s="588"/>
      <c r="P32" s="588"/>
      <c r="Q32" s="588"/>
      <c r="R32" s="588"/>
      <c r="S32" s="588"/>
    </row>
    <row r="33" spans="1:19" s="558" customFormat="1" ht="24.95" customHeight="1">
      <c r="A33" s="748" t="s">
        <v>250</v>
      </c>
      <c r="B33" s="573"/>
      <c r="C33" s="750"/>
      <c r="D33" s="751"/>
      <c r="E33" s="622"/>
      <c r="F33" s="622"/>
      <c r="G33" s="576"/>
      <c r="H33" s="622"/>
      <c r="I33" s="572" t="s">
        <v>251</v>
      </c>
      <c r="J33" s="573"/>
      <c r="K33" s="578" t="s">
        <v>253</v>
      </c>
      <c r="L33" s="572"/>
      <c r="M33" s="578" t="s">
        <v>254</v>
      </c>
      <c r="N33" s="572"/>
      <c r="O33" s="578" t="s">
        <v>255</v>
      </c>
      <c r="P33" s="572"/>
      <c r="Q33" s="578" t="s">
        <v>256</v>
      </c>
      <c r="R33" s="572"/>
      <c r="S33" s="578" t="s">
        <v>282</v>
      </c>
    </row>
    <row r="34" spans="1:19" s="558" customFormat="1" ht="6" customHeight="1">
      <c r="A34" s="749"/>
      <c r="B34" s="573"/>
      <c r="C34" s="589">
        <v>1</v>
      </c>
      <c r="D34" s="589"/>
      <c r="E34" s="590"/>
      <c r="F34" s="590"/>
      <c r="G34" s="590"/>
      <c r="H34" s="590"/>
      <c r="I34" s="572"/>
      <c r="J34" s="573"/>
      <c r="K34" s="572"/>
      <c r="L34" s="572"/>
      <c r="M34" s="572"/>
      <c r="N34" s="572"/>
      <c r="O34" s="572"/>
      <c r="P34" s="572"/>
      <c r="Q34" s="572"/>
      <c r="R34" s="572"/>
      <c r="S34" s="572"/>
    </row>
    <row r="35" spans="1:19" s="558" customFormat="1" ht="24.95" customHeight="1">
      <c r="A35" s="749"/>
      <c r="B35" s="573"/>
      <c r="C35" s="739"/>
      <c r="D35" s="739"/>
      <c r="E35" s="622"/>
      <c r="F35" s="581"/>
      <c r="G35" s="576"/>
      <c r="H35" s="622"/>
      <c r="I35" s="572" t="s">
        <v>257</v>
      </c>
      <c r="J35" s="573"/>
      <c r="K35" s="578" t="s">
        <v>259</v>
      </c>
      <c r="L35" s="572"/>
      <c r="M35" s="578" t="s">
        <v>260</v>
      </c>
      <c r="N35" s="572"/>
      <c r="O35" s="578" t="s">
        <v>261</v>
      </c>
      <c r="P35" s="572"/>
      <c r="Q35" s="578" t="s">
        <v>262</v>
      </c>
      <c r="R35" s="572"/>
      <c r="S35" s="578" t="s">
        <v>278</v>
      </c>
    </row>
    <row r="36" spans="1:19" s="558" customFormat="1" ht="6" customHeight="1">
      <c r="A36" s="749"/>
      <c r="B36" s="573"/>
      <c r="C36" s="589"/>
      <c r="D36" s="589"/>
      <c r="E36" s="590"/>
      <c r="F36" s="590"/>
      <c r="G36" s="590"/>
      <c r="H36" s="590"/>
      <c r="I36" s="572"/>
      <c r="J36" s="573"/>
      <c r="K36" s="572"/>
      <c r="L36" s="572"/>
      <c r="M36" s="572"/>
      <c r="N36" s="572"/>
      <c r="O36" s="572"/>
      <c r="P36" s="572"/>
      <c r="Q36" s="572"/>
      <c r="R36" s="572"/>
      <c r="S36" s="572"/>
    </row>
    <row r="37" spans="1:19" s="558" customFormat="1" ht="24.95" customHeight="1">
      <c r="A37" s="749"/>
      <c r="B37" s="573"/>
      <c r="C37" s="739"/>
      <c r="D37" s="739"/>
      <c r="E37" s="622"/>
      <c r="F37" s="581"/>
      <c r="G37" s="576"/>
      <c r="H37" s="622"/>
      <c r="I37" s="572" t="s">
        <v>263</v>
      </c>
      <c r="J37" s="573"/>
      <c r="K37" s="578" t="s">
        <v>265</v>
      </c>
      <c r="L37" s="572"/>
      <c r="M37" s="578" t="s">
        <v>266</v>
      </c>
      <c r="N37" s="572"/>
      <c r="O37" s="578" t="s">
        <v>267</v>
      </c>
      <c r="P37" s="572"/>
      <c r="Q37" s="578" t="s">
        <v>268</v>
      </c>
      <c r="R37" s="572"/>
      <c r="S37" s="578" t="s">
        <v>268</v>
      </c>
    </row>
    <row r="38" spans="1:19" s="558" customFormat="1" ht="12" customHeight="1">
      <c r="A38" s="573"/>
      <c r="B38" s="573"/>
      <c r="C38" s="591" t="s">
        <v>237</v>
      </c>
      <c r="D38" s="591"/>
      <c r="E38" s="591" t="s">
        <v>238</v>
      </c>
      <c r="F38" s="591" t="s">
        <v>239</v>
      </c>
      <c r="G38" s="591" t="s">
        <v>240</v>
      </c>
      <c r="H38" s="591" t="s">
        <v>241</v>
      </c>
      <c r="I38" s="587"/>
      <c r="J38" s="588"/>
      <c r="K38" s="592"/>
      <c r="L38" s="592"/>
      <c r="M38" s="592"/>
      <c r="N38" s="592"/>
      <c r="O38" s="592"/>
      <c r="P38" s="592"/>
      <c r="Q38" s="592"/>
      <c r="R38" s="592"/>
      <c r="S38" s="592"/>
    </row>
    <row r="39" spans="1:19" s="558" customFormat="1" ht="24.95" customHeight="1">
      <c r="A39" s="748" t="s">
        <v>269</v>
      </c>
      <c r="B39" s="573"/>
      <c r="C39" s="739"/>
      <c r="D39" s="739"/>
      <c r="E39" s="622"/>
      <c r="F39" s="622"/>
      <c r="G39" s="576"/>
      <c r="H39" s="622"/>
      <c r="I39" s="572" t="s">
        <v>251</v>
      </c>
      <c r="J39" s="573"/>
      <c r="K39" s="578" t="s">
        <v>253</v>
      </c>
      <c r="L39" s="572"/>
      <c r="M39" s="578" t="s">
        <v>254</v>
      </c>
      <c r="N39" s="572"/>
      <c r="O39" s="578" t="s">
        <v>255</v>
      </c>
      <c r="P39" s="572"/>
      <c r="Q39" s="578" t="s">
        <v>256</v>
      </c>
      <c r="R39" s="572"/>
      <c r="S39" s="578" t="s">
        <v>282</v>
      </c>
    </row>
    <row r="40" spans="1:19" s="558" customFormat="1" ht="6" customHeight="1">
      <c r="A40" s="749"/>
      <c r="B40" s="573"/>
      <c r="C40" s="589"/>
      <c r="D40" s="589"/>
      <c r="E40" s="590"/>
      <c r="F40" s="590"/>
      <c r="G40" s="590"/>
      <c r="H40" s="590"/>
      <c r="I40" s="572"/>
      <c r="J40" s="573"/>
      <c r="K40" s="572"/>
      <c r="L40" s="572"/>
      <c r="M40" s="572"/>
      <c r="N40" s="572"/>
      <c r="O40" s="572"/>
      <c r="P40" s="572"/>
      <c r="Q40" s="572"/>
      <c r="R40" s="572"/>
      <c r="S40" s="572"/>
    </row>
    <row r="41" spans="1:19" s="558" customFormat="1" ht="24.95" customHeight="1">
      <c r="A41" s="749"/>
      <c r="B41" s="573"/>
      <c r="C41" s="739">
        <v>0</v>
      </c>
      <c r="D41" s="739"/>
      <c r="E41" s="622">
        <v>0</v>
      </c>
      <c r="F41" s="581">
        <v>0</v>
      </c>
      <c r="G41" s="576">
        <v>0</v>
      </c>
      <c r="H41" s="622">
        <v>0</v>
      </c>
      <c r="I41" s="572" t="s">
        <v>257</v>
      </c>
      <c r="J41" s="573"/>
      <c r="K41" s="578" t="s">
        <v>259</v>
      </c>
      <c r="L41" s="572"/>
      <c r="M41" s="578" t="s">
        <v>260</v>
      </c>
      <c r="N41" s="572"/>
      <c r="O41" s="578" t="s">
        <v>261</v>
      </c>
      <c r="P41" s="572"/>
      <c r="Q41" s="578" t="s">
        <v>262</v>
      </c>
      <c r="R41" s="572"/>
      <c r="S41" s="578" t="s">
        <v>278</v>
      </c>
    </row>
    <row r="42" spans="1:19" s="558" customFormat="1" ht="6" customHeight="1">
      <c r="A42" s="749"/>
      <c r="B42" s="573"/>
      <c r="C42" s="589"/>
      <c r="D42" s="589"/>
      <c r="E42" s="590"/>
      <c r="F42" s="590"/>
      <c r="G42" s="590"/>
      <c r="H42" s="590"/>
      <c r="I42" s="572"/>
      <c r="J42" s="573"/>
      <c r="K42" s="572"/>
      <c r="L42" s="572"/>
      <c r="M42" s="572"/>
      <c r="N42" s="572"/>
      <c r="O42" s="572"/>
      <c r="P42" s="572"/>
      <c r="Q42" s="572"/>
      <c r="R42" s="572"/>
      <c r="S42" s="572"/>
    </row>
    <row r="43" spans="1:19" s="558" customFormat="1" ht="24.95" customHeight="1">
      <c r="A43" s="749"/>
      <c r="B43" s="573"/>
      <c r="C43" s="739">
        <v>0</v>
      </c>
      <c r="D43" s="739"/>
      <c r="E43" s="622">
        <v>0</v>
      </c>
      <c r="F43" s="581">
        <v>0</v>
      </c>
      <c r="G43" s="576">
        <v>0</v>
      </c>
      <c r="H43" s="622">
        <v>0</v>
      </c>
      <c r="I43" s="572" t="s">
        <v>263</v>
      </c>
      <c r="J43" s="573"/>
      <c r="K43" s="578" t="s">
        <v>265</v>
      </c>
      <c r="L43" s="572"/>
      <c r="M43" s="578" t="s">
        <v>266</v>
      </c>
      <c r="N43" s="572"/>
      <c r="O43" s="578" t="s">
        <v>267</v>
      </c>
      <c r="P43" s="572"/>
      <c r="Q43" s="578" t="s">
        <v>268</v>
      </c>
      <c r="R43" s="572"/>
      <c r="S43" s="578" t="s">
        <v>280</v>
      </c>
    </row>
    <row r="44" spans="1:19" s="555" customFormat="1" ht="6" customHeight="1">
      <c r="C44" s="593"/>
      <c r="D44" s="593"/>
      <c r="E44" s="593"/>
      <c r="F44" s="593"/>
      <c r="G44" s="593"/>
      <c r="H44" s="593"/>
      <c r="I44" s="593"/>
      <c r="J44" s="594"/>
      <c r="K44" s="594"/>
      <c r="L44" s="594"/>
      <c r="M44" s="594"/>
      <c r="N44" s="594"/>
      <c r="O44" s="594"/>
      <c r="P44" s="594"/>
      <c r="Q44" s="594"/>
      <c r="R44" s="594"/>
      <c r="S44" s="594"/>
    </row>
    <row r="45" spans="1:19" s="555" customFormat="1" ht="6" customHeight="1">
      <c r="K45" s="562"/>
      <c r="M45" s="562"/>
      <c r="O45" s="562"/>
      <c r="Q45" s="562"/>
      <c r="S45" s="562"/>
    </row>
    <row r="46" spans="1:19" s="555" customFormat="1" ht="6" customHeight="1">
      <c r="K46" s="562"/>
      <c r="M46" s="562"/>
      <c r="O46" s="562"/>
      <c r="Q46" s="562"/>
      <c r="S46" s="562"/>
    </row>
    <row r="47" spans="1:19" s="555" customFormat="1" ht="15">
      <c r="C47" s="752"/>
      <c r="D47" s="752"/>
      <c r="E47" s="752"/>
      <c r="F47" s="752"/>
      <c r="G47" s="752"/>
      <c r="H47" s="752"/>
      <c r="I47" s="752"/>
      <c r="K47" s="562"/>
      <c r="M47" s="562"/>
      <c r="O47" s="562"/>
      <c r="Q47" s="562"/>
      <c r="S47" s="562"/>
    </row>
    <row r="48" spans="1:19" s="555" customFormat="1" ht="6" customHeight="1">
      <c r="K48" s="562"/>
      <c r="M48" s="562"/>
      <c r="O48" s="562"/>
      <c r="Q48" s="562"/>
      <c r="S48" s="562"/>
    </row>
    <row r="49" spans="3:19" s="555" customFormat="1" ht="15" hidden="1">
      <c r="C49" s="623"/>
      <c r="D49" s="623"/>
      <c r="E49" s="623"/>
      <c r="F49" s="623"/>
      <c r="G49" s="623"/>
      <c r="H49" s="623"/>
      <c r="I49" s="623"/>
      <c r="K49" s="562" t="s">
        <v>273</v>
      </c>
      <c r="M49" s="562" t="s">
        <v>274</v>
      </c>
      <c r="O49" s="562" t="s">
        <v>275</v>
      </c>
      <c r="Q49" s="562" t="s">
        <v>276</v>
      </c>
      <c r="S49" s="562" t="s">
        <v>277</v>
      </c>
    </row>
    <row r="50" spans="3:19" s="555" customFormat="1" ht="12" hidden="1" customHeight="1">
      <c r="M50" s="562"/>
      <c r="O50" s="562"/>
      <c r="Q50" s="562"/>
      <c r="S50" s="555">
        <v>1.042</v>
      </c>
    </row>
    <row r="51" spans="3:19" s="555" customFormat="1" ht="12.75" hidden="1" customHeight="1">
      <c r="C51" s="595"/>
      <c r="D51" s="595"/>
      <c r="E51" s="595"/>
      <c r="F51" s="595"/>
      <c r="G51" s="595"/>
      <c r="H51" s="595"/>
      <c r="I51" s="577"/>
      <c r="J51" s="596"/>
      <c r="M51" s="562"/>
      <c r="O51" s="562"/>
      <c r="Q51" s="562"/>
      <c r="S51" s="597" t="s">
        <v>245</v>
      </c>
    </row>
    <row r="52" spans="3:19" s="555" customFormat="1" ht="12.75" hidden="1" customHeight="1">
      <c r="C52" s="598"/>
      <c r="D52" s="598"/>
      <c r="E52" s="598"/>
      <c r="F52" s="598"/>
      <c r="G52" s="598"/>
      <c r="H52" s="598"/>
      <c r="I52" s="577"/>
      <c r="J52" s="596"/>
      <c r="M52" s="562"/>
      <c r="O52" s="562"/>
      <c r="Q52" s="562"/>
      <c r="R52" s="597"/>
      <c r="S52" s="597" t="s">
        <v>271</v>
      </c>
    </row>
    <row r="53" spans="3:19" s="555" customFormat="1" ht="12.75" hidden="1" customHeight="1">
      <c r="C53" s="623"/>
      <c r="D53" s="623"/>
      <c r="E53" s="623"/>
      <c r="F53" s="623"/>
      <c r="G53" s="623"/>
      <c r="H53" s="623"/>
      <c r="I53" s="577" t="s">
        <v>258</v>
      </c>
      <c r="K53" s="599">
        <v>970</v>
      </c>
      <c r="M53" s="599">
        <v>1939</v>
      </c>
      <c r="O53" s="599">
        <v>1939</v>
      </c>
      <c r="Q53" s="599">
        <v>3878</v>
      </c>
      <c r="S53" s="562"/>
    </row>
    <row r="54" spans="3:19" s="555" customFormat="1" ht="12.75" hidden="1" customHeight="1">
      <c r="C54" s="595"/>
      <c r="D54" s="595"/>
      <c r="E54" s="595"/>
      <c r="F54" s="595"/>
      <c r="G54" s="595"/>
      <c r="H54" s="595"/>
      <c r="I54" s="577" t="s">
        <v>259</v>
      </c>
      <c r="K54" s="599">
        <v>981</v>
      </c>
      <c r="M54" s="599">
        <v>1962</v>
      </c>
      <c r="O54" s="599">
        <v>1962</v>
      </c>
      <c r="Q54" s="599">
        <v>3924</v>
      </c>
      <c r="S54" s="562"/>
    </row>
    <row r="55" spans="3:19" s="555" customFormat="1" ht="12.75" hidden="1" customHeight="1">
      <c r="C55" s="623"/>
      <c r="D55" s="623"/>
      <c r="E55" s="623"/>
      <c r="F55" s="623"/>
      <c r="G55" s="623"/>
      <c r="H55" s="623"/>
      <c r="I55" s="577" t="s">
        <v>260</v>
      </c>
      <c r="K55" s="599">
        <f t="shared" ref="K55:K60" si="0">K54*$S$50</f>
        <v>1022.202</v>
      </c>
      <c r="M55" s="599">
        <f>M54*$S$50</f>
        <v>2044.404</v>
      </c>
      <c r="O55" s="599">
        <f>O54*$S$50</f>
        <v>2044.404</v>
      </c>
      <c r="Q55" s="599">
        <f>Q54*$S$50</f>
        <v>4088.808</v>
      </c>
      <c r="S55" s="562"/>
    </row>
    <row r="56" spans="3:19" s="555" customFormat="1" ht="12.75" hidden="1" customHeight="1">
      <c r="C56" s="623"/>
      <c r="D56" s="623"/>
      <c r="E56" s="623"/>
      <c r="F56" s="623"/>
      <c r="G56" s="623"/>
      <c r="H56" s="623"/>
      <c r="I56" s="577" t="s">
        <v>261</v>
      </c>
      <c r="K56" s="599">
        <f t="shared" si="0"/>
        <v>1065.1344839999999</v>
      </c>
      <c r="M56" s="599">
        <f t="shared" ref="M56:M60" si="1">M55*$S$50</f>
        <v>2130.2689679999999</v>
      </c>
      <c r="O56" s="599">
        <f t="shared" ref="O56:O60" si="2">O55*$S$50</f>
        <v>2130.2689679999999</v>
      </c>
      <c r="Q56" s="599">
        <f t="shared" ref="Q56:Q60" si="3">Q55*$S$50</f>
        <v>4260.5379359999997</v>
      </c>
      <c r="S56" s="562"/>
    </row>
    <row r="57" spans="3:19" s="555" customFormat="1" ht="12.75" hidden="1" customHeight="1">
      <c r="C57" s="623"/>
      <c r="D57" s="623"/>
      <c r="E57" s="623"/>
      <c r="F57" s="623"/>
      <c r="G57" s="623"/>
      <c r="H57" s="623"/>
      <c r="I57" s="577" t="s">
        <v>262</v>
      </c>
      <c r="K57" s="599">
        <f t="shared" si="0"/>
        <v>1109.870132328</v>
      </c>
      <c r="M57" s="599">
        <f t="shared" si="1"/>
        <v>2219.7402646559999</v>
      </c>
      <c r="O57" s="599">
        <f t="shared" si="2"/>
        <v>2219.7402646559999</v>
      </c>
      <c r="Q57" s="599">
        <f t="shared" si="3"/>
        <v>4439.4805293119998</v>
      </c>
      <c r="S57" s="562"/>
    </row>
    <row r="58" spans="3:19" s="555" customFormat="1" ht="12.75" hidden="1" customHeight="1">
      <c r="C58" s="623"/>
      <c r="D58" s="623"/>
      <c r="E58" s="623"/>
      <c r="F58" s="623"/>
      <c r="G58" s="623"/>
      <c r="H58" s="623"/>
      <c r="I58" s="577" t="s">
        <v>278</v>
      </c>
      <c r="K58" s="599">
        <f t="shared" si="0"/>
        <v>1156.4846778857759</v>
      </c>
      <c r="M58" s="599">
        <f t="shared" si="1"/>
        <v>2312.9693557715518</v>
      </c>
      <c r="O58" s="599">
        <f t="shared" si="2"/>
        <v>2312.9693557715518</v>
      </c>
      <c r="Q58" s="599">
        <f t="shared" si="3"/>
        <v>4625.9387115431036</v>
      </c>
      <c r="S58" s="562"/>
    </row>
    <row r="59" spans="3:19" s="555" customFormat="1" ht="12.75" hidden="1" customHeight="1">
      <c r="C59" s="623"/>
      <c r="D59" s="623"/>
      <c r="E59" s="623"/>
      <c r="F59" s="623"/>
      <c r="G59" s="623"/>
      <c r="H59" s="623"/>
      <c r="I59" s="577" t="s">
        <v>279</v>
      </c>
      <c r="K59" s="599">
        <f t="shared" si="0"/>
        <v>1205.0570343569786</v>
      </c>
      <c r="M59" s="599">
        <f t="shared" si="1"/>
        <v>2410.1140687139573</v>
      </c>
      <c r="O59" s="599">
        <f t="shared" si="2"/>
        <v>2410.1140687139573</v>
      </c>
      <c r="Q59" s="599">
        <f t="shared" si="3"/>
        <v>4820.2281374279146</v>
      </c>
      <c r="S59" s="562"/>
    </row>
    <row r="60" spans="3:19" s="555" customFormat="1" ht="12.75" hidden="1" customHeight="1">
      <c r="C60" s="623"/>
      <c r="D60" s="623"/>
      <c r="E60" s="623"/>
      <c r="F60" s="623"/>
      <c r="G60" s="623"/>
      <c r="H60" s="623"/>
      <c r="I60" s="577" t="s">
        <v>342</v>
      </c>
      <c r="K60" s="599">
        <f t="shared" si="0"/>
        <v>1255.6694297999718</v>
      </c>
      <c r="M60" s="599">
        <f t="shared" si="1"/>
        <v>2511.3388595999436</v>
      </c>
      <c r="O60" s="599">
        <f t="shared" si="2"/>
        <v>2511.3388595999436</v>
      </c>
      <c r="Q60" s="599">
        <f t="shared" si="3"/>
        <v>5022.6777191998872</v>
      </c>
      <c r="S60" s="562"/>
    </row>
    <row r="61" spans="3:19" s="555" customFormat="1" ht="12.75" hidden="1" customHeight="1">
      <c r="C61" s="623"/>
      <c r="D61" s="623"/>
      <c r="E61" s="623"/>
      <c r="F61" s="623"/>
      <c r="G61" s="623"/>
      <c r="H61" s="623"/>
      <c r="I61" s="577"/>
      <c r="J61" s="558"/>
      <c r="K61" s="562"/>
      <c r="M61" s="562"/>
      <c r="O61" s="562"/>
      <c r="Q61" s="562"/>
      <c r="S61" s="562"/>
    </row>
    <row r="62" spans="3:19" s="555" customFormat="1" ht="12.75" hidden="1" customHeight="1">
      <c r="C62" s="623"/>
      <c r="D62" s="623"/>
      <c r="E62" s="623"/>
      <c r="F62" s="623"/>
      <c r="G62" s="623"/>
      <c r="H62" s="623"/>
      <c r="I62" s="577" t="s">
        <v>264</v>
      </c>
      <c r="J62" s="558"/>
      <c r="K62" s="599">
        <v>935</v>
      </c>
      <c r="L62" s="558"/>
      <c r="M62" s="599">
        <v>1869</v>
      </c>
      <c r="N62" s="558"/>
      <c r="O62" s="599">
        <v>1869</v>
      </c>
      <c r="P62" s="558"/>
      <c r="Q62" s="599">
        <v>3738</v>
      </c>
      <c r="S62" s="562"/>
    </row>
    <row r="63" spans="3:19" s="555" customFormat="1" ht="12.75" hidden="1" customHeight="1">
      <c r="C63" s="595"/>
      <c r="D63" s="595"/>
      <c r="E63" s="595"/>
      <c r="F63" s="595"/>
      <c r="G63" s="595"/>
      <c r="H63" s="595"/>
      <c r="I63" s="577" t="s">
        <v>265</v>
      </c>
      <c r="K63" s="599">
        <v>970</v>
      </c>
      <c r="M63" s="599">
        <v>1939</v>
      </c>
      <c r="O63" s="599">
        <v>1939</v>
      </c>
      <c r="Q63" s="599">
        <v>3878</v>
      </c>
      <c r="S63" s="562"/>
    </row>
    <row r="64" spans="3:19" s="555" customFormat="1" ht="12.75" hidden="1" customHeight="1">
      <c r="C64" s="623"/>
      <c r="D64" s="600"/>
      <c r="E64" s="623"/>
      <c r="F64" s="623"/>
      <c r="G64" s="623"/>
      <c r="H64" s="623"/>
      <c r="I64" s="577" t="s">
        <v>266</v>
      </c>
      <c r="K64" s="599">
        <v>981</v>
      </c>
      <c r="M64" s="599">
        <v>1962</v>
      </c>
      <c r="O64" s="599">
        <v>1962</v>
      </c>
      <c r="Q64" s="599">
        <v>3924</v>
      </c>
      <c r="S64" s="562"/>
    </row>
    <row r="65" spans="3:19" s="555" customFormat="1" ht="12.75" hidden="1" customHeight="1">
      <c r="C65" s="595"/>
      <c r="D65" s="595"/>
      <c r="E65" s="595"/>
      <c r="F65" s="595"/>
      <c r="G65" s="595"/>
      <c r="H65" s="595"/>
      <c r="I65" s="577" t="s">
        <v>267</v>
      </c>
      <c r="K65" s="599">
        <f t="shared" ref="K65:K69" si="4">K64*$S$50</f>
        <v>1022.202</v>
      </c>
      <c r="M65" s="599">
        <f t="shared" ref="M65:M69" si="5">M64*$S$50</f>
        <v>2044.404</v>
      </c>
      <c r="O65" s="599">
        <f t="shared" ref="O65:O69" si="6">O64*$S$50</f>
        <v>2044.404</v>
      </c>
      <c r="Q65" s="599">
        <f>Q64*$S$50</f>
        <v>4088.808</v>
      </c>
      <c r="S65" s="562"/>
    </row>
    <row r="66" spans="3:19" s="555" customFormat="1" ht="12.75" hidden="1" customHeight="1">
      <c r="C66" s="595"/>
      <c r="D66" s="595"/>
      <c r="E66" s="595"/>
      <c r="F66" s="595"/>
      <c r="G66" s="595"/>
      <c r="H66" s="595"/>
      <c r="I66" s="577" t="s">
        <v>268</v>
      </c>
      <c r="K66" s="599">
        <f t="shared" si="4"/>
        <v>1065.1344839999999</v>
      </c>
      <c r="L66" s="597"/>
      <c r="M66" s="599">
        <f t="shared" si="5"/>
        <v>2130.2689679999999</v>
      </c>
      <c r="N66" s="597"/>
      <c r="O66" s="599">
        <f t="shared" si="6"/>
        <v>2130.2689679999999</v>
      </c>
      <c r="P66" s="597"/>
      <c r="Q66" s="599">
        <f t="shared" ref="Q66:Q69" si="7">Q65*$S$50</f>
        <v>4260.5379359999997</v>
      </c>
      <c r="S66" s="562"/>
    </row>
    <row r="67" spans="3:19" s="555" customFormat="1" ht="12.75" hidden="1" customHeight="1">
      <c r="C67" s="595"/>
      <c r="D67" s="595"/>
      <c r="E67" s="595"/>
      <c r="F67" s="595"/>
      <c r="G67" s="595"/>
      <c r="H67" s="595"/>
      <c r="I67" s="577" t="s">
        <v>280</v>
      </c>
      <c r="K67" s="599">
        <f t="shared" si="4"/>
        <v>1109.870132328</v>
      </c>
      <c r="L67" s="597"/>
      <c r="M67" s="599">
        <f t="shared" si="5"/>
        <v>2219.7402646559999</v>
      </c>
      <c r="N67" s="597"/>
      <c r="O67" s="599">
        <f t="shared" si="6"/>
        <v>2219.7402646559999</v>
      </c>
      <c r="P67" s="597"/>
      <c r="Q67" s="599">
        <f t="shared" si="7"/>
        <v>4439.4805293119998</v>
      </c>
      <c r="S67" s="562"/>
    </row>
    <row r="68" spans="3:19" s="555" customFormat="1" ht="12.75" hidden="1" customHeight="1">
      <c r="C68" s="595"/>
      <c r="D68" s="595"/>
      <c r="E68" s="595"/>
      <c r="F68" s="595"/>
      <c r="G68" s="595"/>
      <c r="H68" s="595"/>
      <c r="I68" s="577" t="s">
        <v>281</v>
      </c>
      <c r="K68" s="599">
        <f t="shared" si="4"/>
        <v>1156.4846778857759</v>
      </c>
      <c r="L68" s="597"/>
      <c r="M68" s="599">
        <f t="shared" si="5"/>
        <v>2312.9693557715518</v>
      </c>
      <c r="N68" s="597"/>
      <c r="O68" s="599">
        <f t="shared" si="6"/>
        <v>2312.9693557715518</v>
      </c>
      <c r="P68" s="597"/>
      <c r="Q68" s="599">
        <f t="shared" si="7"/>
        <v>4625.9387115431036</v>
      </c>
      <c r="S68" s="562"/>
    </row>
    <row r="69" spans="3:19" s="555" customFormat="1" ht="12.75" hidden="1" customHeight="1">
      <c r="C69" s="595"/>
      <c r="D69" s="595"/>
      <c r="E69" s="595"/>
      <c r="F69" s="595"/>
      <c r="G69" s="595"/>
      <c r="H69" s="595"/>
      <c r="I69" s="577" t="s">
        <v>343</v>
      </c>
      <c r="K69" s="599">
        <f t="shared" si="4"/>
        <v>1205.0570343569786</v>
      </c>
      <c r="L69" s="597"/>
      <c r="M69" s="599">
        <f t="shared" si="5"/>
        <v>2410.1140687139573</v>
      </c>
      <c r="N69" s="597"/>
      <c r="O69" s="599">
        <f t="shared" si="6"/>
        <v>2410.1140687139573</v>
      </c>
      <c r="P69" s="597"/>
      <c r="Q69" s="599">
        <f t="shared" si="7"/>
        <v>4820.2281374279146</v>
      </c>
      <c r="S69" s="562"/>
    </row>
    <row r="70" spans="3:19" s="555" customFormat="1" ht="12.75" hidden="1" customHeight="1">
      <c r="C70" s="595"/>
      <c r="D70" s="595"/>
      <c r="E70" s="595"/>
      <c r="F70" s="595"/>
      <c r="G70" s="595"/>
      <c r="H70" s="595"/>
      <c r="I70" s="577"/>
      <c r="K70" s="562"/>
      <c r="M70" s="562"/>
      <c r="O70" s="562"/>
      <c r="Q70" s="562"/>
      <c r="S70" s="562"/>
    </row>
    <row r="71" spans="3:19" s="596" customFormat="1" ht="12.75" hidden="1" customHeight="1">
      <c r="C71" s="601"/>
      <c r="D71" s="601"/>
      <c r="E71" s="601"/>
      <c r="F71" s="601"/>
      <c r="G71" s="601"/>
      <c r="H71" s="601"/>
      <c r="I71" s="577" t="s">
        <v>252</v>
      </c>
      <c r="J71" s="555"/>
      <c r="K71" s="599">
        <v>539</v>
      </c>
      <c r="L71" s="555"/>
      <c r="M71" s="599">
        <v>1078</v>
      </c>
      <c r="N71" s="555"/>
      <c r="O71" s="599">
        <v>1078</v>
      </c>
      <c r="P71" s="602"/>
      <c r="Q71" s="599">
        <v>2155</v>
      </c>
    </row>
    <row r="72" spans="3:19" s="596" customFormat="1" ht="12.75" hidden="1" customHeight="1">
      <c r="C72" s="601"/>
      <c r="D72" s="601"/>
      <c r="E72" s="601"/>
      <c r="F72" s="601"/>
      <c r="G72" s="601"/>
      <c r="H72" s="601"/>
      <c r="I72" s="577" t="s">
        <v>253</v>
      </c>
      <c r="J72" s="555"/>
      <c r="K72" s="599">
        <v>545</v>
      </c>
      <c r="L72" s="555"/>
      <c r="M72" s="599">
        <v>1090</v>
      </c>
      <c r="N72" s="555"/>
      <c r="O72" s="599">
        <v>1090</v>
      </c>
      <c r="P72" s="602"/>
      <c r="Q72" s="599">
        <v>2180</v>
      </c>
    </row>
    <row r="73" spans="3:19" s="596" customFormat="1" ht="12.75" hidden="1" customHeight="1">
      <c r="C73" s="601"/>
      <c r="D73" s="601"/>
      <c r="E73" s="601"/>
      <c r="F73" s="601"/>
      <c r="G73" s="601"/>
      <c r="H73" s="601"/>
      <c r="I73" s="577" t="s">
        <v>254</v>
      </c>
      <c r="J73" s="555"/>
      <c r="K73" s="599">
        <f>K72*$S$50</f>
        <v>567.89</v>
      </c>
      <c r="L73" s="555"/>
      <c r="M73" s="599">
        <f>M72*$S$50</f>
        <v>1135.78</v>
      </c>
      <c r="N73" s="555"/>
      <c r="O73" s="599">
        <f>O72*$S$50</f>
        <v>1135.78</v>
      </c>
      <c r="P73" s="602"/>
      <c r="Q73" s="599">
        <f>Q72*$S$50</f>
        <v>2271.56</v>
      </c>
    </row>
    <row r="74" spans="3:19" s="596" customFormat="1" ht="12.75" hidden="1" customHeight="1">
      <c r="C74" s="601"/>
      <c r="D74" s="601"/>
      <c r="E74" s="601"/>
      <c r="F74" s="601"/>
      <c r="G74" s="601"/>
      <c r="H74" s="601"/>
      <c r="I74" s="577" t="s">
        <v>255</v>
      </c>
      <c r="J74" s="555"/>
      <c r="K74" s="599">
        <f t="shared" ref="K74:K78" si="8">K73*$S$50</f>
        <v>591.74138000000005</v>
      </c>
      <c r="L74" s="555"/>
      <c r="M74" s="599">
        <f t="shared" ref="M74:M78" si="9">M73*$S$50</f>
        <v>1183.4827600000001</v>
      </c>
      <c r="N74" s="555"/>
      <c r="O74" s="599">
        <f t="shared" ref="O74:O78" si="10">O73*$S$50</f>
        <v>1183.4827600000001</v>
      </c>
      <c r="P74" s="602"/>
      <c r="Q74" s="599">
        <f t="shared" ref="Q74:Q78" si="11">Q73*$S$50</f>
        <v>2366.9655200000002</v>
      </c>
    </row>
    <row r="75" spans="3:19" s="596" customFormat="1" ht="12.75" hidden="1" customHeight="1">
      <c r="C75" s="601"/>
      <c r="D75" s="601"/>
      <c r="E75" s="601"/>
      <c r="F75" s="601"/>
      <c r="G75" s="601"/>
      <c r="H75" s="601"/>
      <c r="I75" s="577" t="s">
        <v>256</v>
      </c>
      <c r="J75" s="555"/>
      <c r="K75" s="599">
        <f t="shared" si="8"/>
        <v>616.59451796000008</v>
      </c>
      <c r="L75" s="555"/>
      <c r="M75" s="599">
        <f t="shared" si="9"/>
        <v>1233.1890359200002</v>
      </c>
      <c r="N75" s="555"/>
      <c r="O75" s="599">
        <f t="shared" si="10"/>
        <v>1233.1890359200002</v>
      </c>
      <c r="P75" s="602"/>
      <c r="Q75" s="599">
        <f t="shared" si="11"/>
        <v>2466.3780718400003</v>
      </c>
    </row>
    <row r="76" spans="3:19" s="596" customFormat="1" ht="12.75" hidden="1" customHeight="1">
      <c r="C76" s="601"/>
      <c r="D76" s="601"/>
      <c r="E76" s="601"/>
      <c r="F76" s="601"/>
      <c r="G76" s="601"/>
      <c r="H76" s="601"/>
      <c r="I76" s="577" t="s">
        <v>282</v>
      </c>
      <c r="J76" s="555"/>
      <c r="K76" s="599">
        <f t="shared" si="8"/>
        <v>642.4914877143201</v>
      </c>
      <c r="L76" s="555"/>
      <c r="M76" s="599">
        <f t="shared" si="9"/>
        <v>1284.9829754286402</v>
      </c>
      <c r="N76" s="555"/>
      <c r="O76" s="599">
        <f t="shared" si="10"/>
        <v>1284.9829754286402</v>
      </c>
      <c r="P76" s="602"/>
      <c r="Q76" s="599">
        <f t="shared" si="11"/>
        <v>2569.9659508572804</v>
      </c>
    </row>
    <row r="77" spans="3:19" s="596" customFormat="1" ht="12.75" hidden="1" customHeight="1">
      <c r="C77" s="601"/>
      <c r="D77" s="601"/>
      <c r="E77" s="601"/>
      <c r="F77" s="601"/>
      <c r="G77" s="601"/>
      <c r="H77" s="601"/>
      <c r="I77" s="577" t="s">
        <v>283</v>
      </c>
      <c r="J77" s="555"/>
      <c r="K77" s="599">
        <f t="shared" si="8"/>
        <v>669.47613019832158</v>
      </c>
      <c r="L77" s="555"/>
      <c r="M77" s="599">
        <f t="shared" si="9"/>
        <v>1338.9522603966432</v>
      </c>
      <c r="N77" s="555"/>
      <c r="O77" s="599">
        <f t="shared" si="10"/>
        <v>1338.9522603966432</v>
      </c>
      <c r="P77" s="602"/>
      <c r="Q77" s="599">
        <f t="shared" si="11"/>
        <v>2677.9045207932863</v>
      </c>
    </row>
    <row r="78" spans="3:19" s="596" customFormat="1" ht="12.75" hidden="1" customHeight="1">
      <c r="C78" s="601"/>
      <c r="D78" s="601"/>
      <c r="E78" s="601"/>
      <c r="F78" s="601"/>
      <c r="G78" s="601"/>
      <c r="H78" s="601"/>
      <c r="I78" s="577" t="s">
        <v>344</v>
      </c>
      <c r="J78" s="555"/>
      <c r="K78" s="599">
        <f t="shared" si="8"/>
        <v>697.59412766665116</v>
      </c>
      <c r="L78" s="555"/>
      <c r="M78" s="599">
        <f t="shared" si="9"/>
        <v>1395.1882553333023</v>
      </c>
      <c r="N78" s="555"/>
      <c r="O78" s="599">
        <f t="shared" si="10"/>
        <v>1395.1882553333023</v>
      </c>
      <c r="P78" s="602"/>
      <c r="Q78" s="599">
        <f t="shared" si="11"/>
        <v>2790.3765106666046</v>
      </c>
    </row>
    <row r="79" spans="3:19" s="596" customFormat="1" ht="12.75" hidden="1" customHeight="1">
      <c r="C79" s="601"/>
      <c r="D79" s="601"/>
      <c r="E79" s="601"/>
      <c r="F79" s="601"/>
      <c r="G79" s="601"/>
      <c r="H79" s="601"/>
      <c r="I79" s="555"/>
      <c r="J79" s="555"/>
      <c r="K79" s="562"/>
      <c r="L79" s="555"/>
      <c r="M79" s="562"/>
      <c r="N79" s="555"/>
      <c r="O79" s="562"/>
      <c r="P79" s="555"/>
      <c r="Q79" s="562"/>
    </row>
    <row r="80" spans="3:19" s="596" customFormat="1" ht="12.75" hidden="1" customHeight="1">
      <c r="C80" s="601"/>
      <c r="D80" s="601"/>
      <c r="E80" s="601"/>
      <c r="F80" s="601"/>
      <c r="G80" s="601"/>
      <c r="H80" s="601"/>
      <c r="I80" s="747" t="s">
        <v>284</v>
      </c>
      <c r="J80" s="747"/>
      <c r="K80" s="747"/>
      <c r="L80" s="747"/>
      <c r="M80" s="747"/>
      <c r="N80" s="747"/>
      <c r="O80" s="747"/>
      <c r="P80" s="747"/>
      <c r="Q80" s="747"/>
    </row>
    <row r="81" spans="3:17" s="596" customFormat="1" ht="12.75" hidden="1" customHeight="1">
      <c r="C81" s="601"/>
      <c r="D81" s="601"/>
      <c r="E81" s="601"/>
      <c r="F81" s="601"/>
      <c r="G81" s="601"/>
      <c r="H81" s="601"/>
      <c r="I81" s="558"/>
      <c r="J81" s="555"/>
      <c r="K81" s="562" t="s">
        <v>273</v>
      </c>
      <c r="L81" s="555"/>
      <c r="M81" s="562" t="s">
        <v>274</v>
      </c>
      <c r="N81" s="555"/>
      <c r="O81" s="562" t="s">
        <v>275</v>
      </c>
      <c r="P81" s="555"/>
      <c r="Q81" s="562" t="s">
        <v>276</v>
      </c>
    </row>
    <row r="82" spans="3:17" s="596" customFormat="1" ht="12.75" hidden="1" customHeight="1">
      <c r="C82" s="601"/>
      <c r="D82" s="601"/>
      <c r="E82" s="601"/>
      <c r="F82" s="601"/>
      <c r="G82" s="601"/>
      <c r="H82" s="601"/>
      <c r="I82" s="577"/>
      <c r="J82" s="555"/>
      <c r="K82" s="558"/>
      <c r="L82" s="558"/>
      <c r="M82" s="562"/>
      <c r="N82" s="555"/>
      <c r="O82" s="562"/>
      <c r="P82" s="555"/>
      <c r="Q82" s="562"/>
    </row>
    <row r="83" spans="3:17" s="596" customFormat="1" ht="12.75" hidden="1" customHeight="1">
      <c r="C83" s="601"/>
      <c r="D83" s="601"/>
      <c r="E83" s="601"/>
      <c r="F83" s="601"/>
      <c r="G83" s="601"/>
      <c r="H83" s="601"/>
      <c r="I83" s="577" t="s">
        <v>258</v>
      </c>
      <c r="J83" s="558"/>
      <c r="K83" s="603">
        <v>1118</v>
      </c>
      <c r="L83" s="555"/>
      <c r="M83" s="599">
        <v>2235</v>
      </c>
      <c r="N83" s="555"/>
      <c r="O83" s="603">
        <v>2235</v>
      </c>
      <c r="P83" s="555"/>
      <c r="Q83" s="599">
        <v>4470</v>
      </c>
    </row>
    <row r="84" spans="3:17" s="596" customFormat="1" ht="12.75" hidden="1" customHeight="1">
      <c r="C84" s="601"/>
      <c r="D84" s="601"/>
      <c r="E84" s="601"/>
      <c r="F84" s="601"/>
      <c r="G84" s="601"/>
      <c r="H84" s="601"/>
      <c r="I84" s="577" t="s">
        <v>259</v>
      </c>
      <c r="J84" s="558"/>
      <c r="K84" s="603">
        <v>1131</v>
      </c>
      <c r="L84" s="555"/>
      <c r="M84" s="599">
        <v>2262</v>
      </c>
      <c r="N84" s="555"/>
      <c r="O84" s="603">
        <v>2262</v>
      </c>
      <c r="P84" s="555"/>
      <c r="Q84" s="599">
        <v>4523</v>
      </c>
    </row>
    <row r="85" spans="3:17" s="596" customFormat="1" ht="15" hidden="1">
      <c r="I85" s="577" t="s">
        <v>260</v>
      </c>
      <c r="J85" s="558"/>
      <c r="K85" s="603">
        <f>K84*$S$50</f>
        <v>1178.502</v>
      </c>
      <c r="L85" s="555"/>
      <c r="M85" s="599">
        <f>M84*$S$50</f>
        <v>2357.0039999999999</v>
      </c>
      <c r="N85" s="555"/>
      <c r="O85" s="603">
        <f>O84*$S$50</f>
        <v>2357.0039999999999</v>
      </c>
      <c r="P85" s="555"/>
      <c r="Q85" s="599">
        <f>Q84*$S$50</f>
        <v>4712.9660000000003</v>
      </c>
    </row>
    <row r="86" spans="3:17" s="596" customFormat="1" ht="15" hidden="1">
      <c r="I86" s="577" t="s">
        <v>261</v>
      </c>
      <c r="J86" s="558"/>
      <c r="K86" s="603">
        <f t="shared" ref="K86:K90" si="12">K85*$S$50</f>
        <v>1227.999084</v>
      </c>
      <c r="L86" s="555"/>
      <c r="M86" s="599">
        <f t="shared" ref="M86:M90" si="13">M85*$S$50</f>
        <v>2455.9981680000001</v>
      </c>
      <c r="N86" s="555"/>
      <c r="O86" s="603">
        <f t="shared" ref="O86:O90" si="14">O85*$S$50</f>
        <v>2455.9981680000001</v>
      </c>
      <c r="P86" s="555"/>
      <c r="Q86" s="599">
        <f t="shared" ref="Q86:Q90" si="15">Q85*$S$50</f>
        <v>4910.9105720000007</v>
      </c>
    </row>
    <row r="87" spans="3:17" s="596" customFormat="1" ht="15" hidden="1">
      <c r="I87" s="577" t="s">
        <v>262</v>
      </c>
      <c r="J87" s="558"/>
      <c r="K87" s="603">
        <f t="shared" si="12"/>
        <v>1279.5750455280001</v>
      </c>
      <c r="L87" s="555"/>
      <c r="M87" s="599">
        <f t="shared" si="13"/>
        <v>2559.1500910560003</v>
      </c>
      <c r="N87" s="555"/>
      <c r="O87" s="603">
        <f t="shared" si="14"/>
        <v>2559.1500910560003</v>
      </c>
      <c r="P87" s="555"/>
      <c r="Q87" s="599">
        <f t="shared" si="15"/>
        <v>5117.168816024001</v>
      </c>
    </row>
    <row r="88" spans="3:17" s="596" customFormat="1" ht="15" hidden="1">
      <c r="I88" s="577" t="s">
        <v>278</v>
      </c>
      <c r="J88" s="558"/>
      <c r="K88" s="603">
        <f t="shared" si="12"/>
        <v>1333.3171974401762</v>
      </c>
      <c r="L88" s="555"/>
      <c r="M88" s="599">
        <f t="shared" si="13"/>
        <v>2666.6343948803524</v>
      </c>
      <c r="N88" s="555"/>
      <c r="O88" s="603">
        <f t="shared" si="14"/>
        <v>2666.6343948803524</v>
      </c>
      <c r="P88" s="555"/>
      <c r="Q88" s="599">
        <f t="shared" si="15"/>
        <v>5332.0899062970093</v>
      </c>
    </row>
    <row r="89" spans="3:17" s="596" customFormat="1" ht="15" hidden="1">
      <c r="I89" s="577" t="s">
        <v>279</v>
      </c>
      <c r="J89" s="558"/>
      <c r="K89" s="603">
        <f t="shared" si="12"/>
        <v>1389.3165197326637</v>
      </c>
      <c r="L89" s="555"/>
      <c r="M89" s="599">
        <f t="shared" si="13"/>
        <v>2778.6330394653273</v>
      </c>
      <c r="N89" s="555"/>
      <c r="O89" s="603">
        <f t="shared" si="14"/>
        <v>2778.6330394653273</v>
      </c>
      <c r="P89" s="555"/>
      <c r="Q89" s="599">
        <f t="shared" si="15"/>
        <v>5556.0376823614843</v>
      </c>
    </row>
    <row r="90" spans="3:17" s="596" customFormat="1" ht="15" hidden="1">
      <c r="I90" s="577" t="s">
        <v>342</v>
      </c>
      <c r="J90" s="558"/>
      <c r="K90" s="603">
        <f t="shared" si="12"/>
        <v>1447.6678135614357</v>
      </c>
      <c r="L90" s="555"/>
      <c r="M90" s="599">
        <f t="shared" si="13"/>
        <v>2895.3356271228713</v>
      </c>
      <c r="N90" s="555"/>
      <c r="O90" s="603">
        <f t="shared" si="14"/>
        <v>2895.3356271228713</v>
      </c>
      <c r="P90" s="555"/>
      <c r="Q90" s="599">
        <f t="shared" si="15"/>
        <v>5789.3912650206667</v>
      </c>
    </row>
    <row r="91" spans="3:17" s="596" customFormat="1" ht="15" hidden="1">
      <c r="I91" s="577"/>
      <c r="J91" s="558"/>
      <c r="K91" s="603">
        <v>0</v>
      </c>
      <c r="L91" s="558"/>
      <c r="M91" s="562"/>
      <c r="N91" s="555"/>
      <c r="O91" s="603">
        <v>0</v>
      </c>
      <c r="P91" s="555"/>
      <c r="Q91" s="562"/>
    </row>
    <row r="92" spans="3:17" s="596" customFormat="1" ht="15" hidden="1">
      <c r="I92" s="577" t="s">
        <v>264</v>
      </c>
      <c r="J92" s="558"/>
      <c r="K92" s="603">
        <v>1077</v>
      </c>
      <c r="L92" s="555"/>
      <c r="M92" s="599">
        <v>2154</v>
      </c>
      <c r="N92" s="555"/>
      <c r="O92" s="603">
        <v>2154</v>
      </c>
      <c r="P92" s="555"/>
      <c r="Q92" s="599">
        <v>4308</v>
      </c>
    </row>
    <row r="93" spans="3:17" s="596" customFormat="1" ht="15" hidden="1">
      <c r="I93" s="577" t="s">
        <v>265</v>
      </c>
      <c r="J93" s="558"/>
      <c r="K93" s="603">
        <v>1118</v>
      </c>
      <c r="L93" s="555"/>
      <c r="M93" s="599">
        <v>2235</v>
      </c>
      <c r="N93" s="555"/>
      <c r="O93" s="603">
        <v>2235</v>
      </c>
      <c r="P93" s="555"/>
      <c r="Q93" s="599">
        <v>4470</v>
      </c>
    </row>
    <row r="94" spans="3:17" s="596" customFormat="1" ht="15" hidden="1">
      <c r="I94" s="577" t="s">
        <v>266</v>
      </c>
      <c r="J94" s="558"/>
      <c r="K94" s="603">
        <v>1131</v>
      </c>
      <c r="L94" s="597"/>
      <c r="M94" s="599">
        <v>2262</v>
      </c>
      <c r="N94" s="597"/>
      <c r="O94" s="603">
        <v>2262</v>
      </c>
      <c r="P94" s="597"/>
      <c r="Q94" s="599">
        <v>4523</v>
      </c>
    </row>
    <row r="95" spans="3:17" s="596" customFormat="1" ht="15" hidden="1">
      <c r="I95" s="577" t="s">
        <v>267</v>
      </c>
      <c r="J95" s="558"/>
      <c r="K95" s="603">
        <f>K94*$S$50</f>
        <v>1178.502</v>
      </c>
      <c r="L95" s="597"/>
      <c r="M95" s="599">
        <f>M94*$S$50</f>
        <v>2357.0039999999999</v>
      </c>
      <c r="N95" s="597"/>
      <c r="O95" s="603">
        <f t="shared" ref="O95:O99" si="16">O94*$S$50</f>
        <v>2357.0039999999999</v>
      </c>
      <c r="P95" s="597"/>
      <c r="Q95" s="599">
        <f>Q94*$S$50</f>
        <v>4712.9660000000003</v>
      </c>
    </row>
    <row r="96" spans="3:17" s="596" customFormat="1" ht="15" hidden="1">
      <c r="I96" s="577" t="s">
        <v>268</v>
      </c>
      <c r="J96" s="558"/>
      <c r="K96" s="603">
        <f t="shared" ref="K96:K99" si="17">K95*$S$50</f>
        <v>1227.999084</v>
      </c>
      <c r="L96" s="597"/>
      <c r="M96" s="599">
        <f t="shared" ref="M96:M99" si="18">M95*$S$50</f>
        <v>2455.9981680000001</v>
      </c>
      <c r="N96" s="597"/>
      <c r="O96" s="603">
        <f t="shared" si="16"/>
        <v>2455.9981680000001</v>
      </c>
      <c r="P96" s="597"/>
      <c r="Q96" s="599">
        <f t="shared" ref="Q96:Q99" si="19">Q95*$S$50</f>
        <v>4910.9105720000007</v>
      </c>
    </row>
    <row r="97" spans="3:17" s="596" customFormat="1" ht="15" hidden="1">
      <c r="I97" s="577" t="s">
        <v>280</v>
      </c>
      <c r="J97" s="558"/>
      <c r="K97" s="603">
        <f t="shared" si="17"/>
        <v>1279.5750455280001</v>
      </c>
      <c r="L97" s="597"/>
      <c r="M97" s="599">
        <f t="shared" si="18"/>
        <v>2559.1500910560003</v>
      </c>
      <c r="N97" s="597"/>
      <c r="O97" s="603">
        <f t="shared" si="16"/>
        <v>2559.1500910560003</v>
      </c>
      <c r="P97" s="597"/>
      <c r="Q97" s="599">
        <f t="shared" si="19"/>
        <v>5117.168816024001</v>
      </c>
    </row>
    <row r="98" spans="3:17" s="596" customFormat="1" ht="15" hidden="1">
      <c r="I98" s="577" t="s">
        <v>281</v>
      </c>
      <c r="J98" s="558"/>
      <c r="K98" s="603">
        <f t="shared" si="17"/>
        <v>1333.3171974401762</v>
      </c>
      <c r="L98" s="597"/>
      <c r="M98" s="599">
        <f t="shared" si="18"/>
        <v>2666.6343948803524</v>
      </c>
      <c r="N98" s="597"/>
      <c r="O98" s="603">
        <f t="shared" si="16"/>
        <v>2666.6343948803524</v>
      </c>
      <c r="P98" s="597"/>
      <c r="Q98" s="599">
        <f t="shared" si="19"/>
        <v>5332.0899062970093</v>
      </c>
    </row>
    <row r="99" spans="3:17" s="596" customFormat="1" ht="15" hidden="1">
      <c r="I99" s="577" t="s">
        <v>343</v>
      </c>
      <c r="J99" s="558"/>
      <c r="K99" s="603">
        <f t="shared" si="17"/>
        <v>1389.3165197326637</v>
      </c>
      <c r="L99" s="597"/>
      <c r="M99" s="599">
        <f t="shared" si="18"/>
        <v>2778.6330394653273</v>
      </c>
      <c r="N99" s="597"/>
      <c r="O99" s="603">
        <f t="shared" si="16"/>
        <v>2778.6330394653273</v>
      </c>
      <c r="P99" s="597"/>
      <c r="Q99" s="599">
        <f t="shared" si="19"/>
        <v>5556.0376823614843</v>
      </c>
    </row>
    <row r="100" spans="3:17" s="596" customFormat="1" ht="15" hidden="1">
      <c r="I100" s="577"/>
      <c r="J100" s="558"/>
      <c r="K100" s="603">
        <v>0</v>
      </c>
      <c r="L100" s="558"/>
      <c r="M100" s="562"/>
      <c r="N100" s="555"/>
      <c r="O100" s="603">
        <v>0</v>
      </c>
      <c r="P100" s="555"/>
      <c r="Q100" s="562"/>
    </row>
    <row r="101" spans="3:17" s="596" customFormat="1" ht="15" hidden="1">
      <c r="I101" s="577" t="s">
        <v>252</v>
      </c>
      <c r="J101" s="558"/>
      <c r="K101" s="603">
        <v>621</v>
      </c>
      <c r="L101" s="555"/>
      <c r="M101" s="599">
        <v>1243</v>
      </c>
      <c r="N101" s="555"/>
      <c r="O101" s="603">
        <v>1243</v>
      </c>
      <c r="P101" s="602"/>
      <c r="Q101" s="599">
        <v>2485</v>
      </c>
    </row>
    <row r="102" spans="3:17" s="596" customFormat="1" ht="15" hidden="1">
      <c r="I102" s="577" t="s">
        <v>253</v>
      </c>
      <c r="J102" s="558"/>
      <c r="K102" s="603">
        <v>629</v>
      </c>
      <c r="L102" s="555"/>
      <c r="M102" s="599">
        <v>1258</v>
      </c>
      <c r="N102" s="555"/>
      <c r="O102" s="603">
        <v>1258</v>
      </c>
      <c r="P102" s="602"/>
      <c r="Q102" s="599">
        <v>2515</v>
      </c>
    </row>
    <row r="103" spans="3:17" s="596" customFormat="1" ht="12.75" hidden="1" customHeight="1">
      <c r="I103" s="577" t="s">
        <v>254</v>
      </c>
      <c r="J103" s="558"/>
      <c r="K103" s="603">
        <f>K102*$S$50</f>
        <v>655.41800000000001</v>
      </c>
      <c r="L103" s="555"/>
      <c r="M103" s="599">
        <f>M102*$S$50</f>
        <v>1310.836</v>
      </c>
      <c r="N103" s="555"/>
      <c r="O103" s="603">
        <f>O102*$S$50</f>
        <v>1310.836</v>
      </c>
      <c r="P103" s="602"/>
      <c r="Q103" s="599">
        <f>Q102*$S$50</f>
        <v>2620.63</v>
      </c>
    </row>
    <row r="104" spans="3:17" s="596" customFormat="1" ht="12.75" hidden="1" customHeight="1">
      <c r="I104" s="577" t="s">
        <v>255</v>
      </c>
      <c r="J104" s="558"/>
      <c r="K104" s="603">
        <f t="shared" ref="K104:K108" si="20">K103*$S$50</f>
        <v>682.94555600000001</v>
      </c>
      <c r="L104" s="555"/>
      <c r="M104" s="599">
        <f t="shared" ref="M104:M108" si="21">M103*$S$50</f>
        <v>1365.891112</v>
      </c>
      <c r="N104" s="555"/>
      <c r="O104" s="603">
        <f t="shared" ref="O104:O108" si="22">O103*$S$50</f>
        <v>1365.891112</v>
      </c>
      <c r="P104" s="602"/>
      <c r="Q104" s="599">
        <f t="shared" ref="Q104:Q108" si="23">Q103*$S$50</f>
        <v>2730.6964600000001</v>
      </c>
    </row>
    <row r="105" spans="3:17" s="596" customFormat="1" ht="12.75" hidden="1" customHeight="1">
      <c r="I105" s="577" t="s">
        <v>256</v>
      </c>
      <c r="J105" s="558"/>
      <c r="K105" s="603">
        <f t="shared" si="20"/>
        <v>711.62926935200005</v>
      </c>
      <c r="L105" s="555"/>
      <c r="M105" s="599">
        <f t="shared" si="21"/>
        <v>1423.2585387040001</v>
      </c>
      <c r="N105" s="555"/>
      <c r="O105" s="603">
        <f t="shared" si="22"/>
        <v>1423.2585387040001</v>
      </c>
      <c r="P105" s="602"/>
      <c r="Q105" s="599">
        <f t="shared" si="23"/>
        <v>2845.3857113200002</v>
      </c>
    </row>
    <row r="106" spans="3:17" s="596" customFormat="1" ht="12.75" hidden="1" customHeight="1">
      <c r="I106" s="577" t="s">
        <v>282</v>
      </c>
      <c r="J106" s="558"/>
      <c r="K106" s="603">
        <f t="shared" si="20"/>
        <v>741.51769866478412</v>
      </c>
      <c r="L106" s="555"/>
      <c r="M106" s="599">
        <f t="shared" si="21"/>
        <v>1483.0353973295682</v>
      </c>
      <c r="N106" s="555"/>
      <c r="O106" s="603">
        <f t="shared" si="22"/>
        <v>1483.0353973295682</v>
      </c>
      <c r="P106" s="602"/>
      <c r="Q106" s="599">
        <f t="shared" si="23"/>
        <v>2964.8919111954401</v>
      </c>
    </row>
    <row r="107" spans="3:17" s="596" customFormat="1" ht="12.75" hidden="1" customHeight="1">
      <c r="I107" s="577" t="s">
        <v>283</v>
      </c>
      <c r="J107" s="558"/>
      <c r="K107" s="603">
        <f t="shared" si="20"/>
        <v>772.66144200870508</v>
      </c>
      <c r="L107" s="555"/>
      <c r="M107" s="599">
        <f t="shared" si="21"/>
        <v>1545.3228840174102</v>
      </c>
      <c r="N107" s="555"/>
      <c r="O107" s="603">
        <f t="shared" si="22"/>
        <v>1545.3228840174102</v>
      </c>
      <c r="P107" s="602"/>
      <c r="Q107" s="599">
        <f t="shared" si="23"/>
        <v>3089.4173714656486</v>
      </c>
    </row>
    <row r="108" spans="3:17" s="596" customFormat="1" ht="12.75" hidden="1" customHeight="1">
      <c r="I108" s="577" t="s">
        <v>344</v>
      </c>
      <c r="J108" s="558"/>
      <c r="K108" s="603">
        <f t="shared" si="20"/>
        <v>805.11322257307074</v>
      </c>
      <c r="L108" s="555"/>
      <c r="M108" s="599">
        <f t="shared" si="21"/>
        <v>1610.2264451461415</v>
      </c>
      <c r="N108" s="555"/>
      <c r="O108" s="603">
        <f t="shared" si="22"/>
        <v>1610.2264451461415</v>
      </c>
      <c r="P108" s="602"/>
      <c r="Q108" s="599">
        <f t="shared" si="23"/>
        <v>3219.1729010672061</v>
      </c>
    </row>
    <row r="109" spans="3:17" s="596" customFormat="1" ht="12.75" hidden="1" customHeight="1">
      <c r="C109" s="601"/>
      <c r="D109" s="601"/>
      <c r="E109" s="601"/>
      <c r="F109" s="601"/>
      <c r="G109" s="601"/>
      <c r="H109" s="601"/>
      <c r="I109" s="555"/>
      <c r="J109" s="555"/>
      <c r="K109" s="562"/>
      <c r="L109" s="555"/>
      <c r="M109" s="562"/>
      <c r="N109" s="555"/>
      <c r="O109" s="562"/>
      <c r="P109" s="555"/>
      <c r="Q109" s="562"/>
    </row>
    <row r="110" spans="3:17" s="596" customFormat="1" hidden="1"/>
    <row r="111" spans="3:17" s="596" customFormat="1"/>
    <row r="112" spans="3:17" s="596" customFormat="1"/>
    <row r="113" s="596" customFormat="1"/>
    <row r="114" s="596" customFormat="1"/>
    <row r="115" s="596" customFormat="1"/>
    <row r="116" s="596" customFormat="1"/>
    <row r="117" s="596" customFormat="1"/>
    <row r="118" s="596" customFormat="1"/>
    <row r="119" s="596" customFormat="1"/>
    <row r="120" s="596" customFormat="1"/>
    <row r="121" s="596" customFormat="1"/>
    <row r="122" s="596" customFormat="1"/>
    <row r="123" s="596" customFormat="1"/>
    <row r="124" s="596" customFormat="1"/>
    <row r="125" s="596" customFormat="1"/>
    <row r="126" s="596" customFormat="1"/>
    <row r="127" s="596" customFormat="1"/>
    <row r="128" s="596" customFormat="1"/>
    <row r="129" s="596" customFormat="1"/>
    <row r="130" s="596" customFormat="1"/>
    <row r="131" s="596" customFormat="1"/>
    <row r="132" s="596" customFormat="1"/>
    <row r="133" s="596" customFormat="1"/>
    <row r="134" s="596" customFormat="1"/>
    <row r="135" s="596" customFormat="1"/>
    <row r="136" s="596" customFormat="1"/>
    <row r="137" s="596" customFormat="1"/>
    <row r="138" s="596" customFormat="1"/>
  </sheetData>
  <sheetProtection password="FCC6" sheet="1" objects="1" scenarios="1" selectLockedCells="1"/>
  <mergeCells count="27">
    <mergeCell ref="I80:Q80"/>
    <mergeCell ref="C28:F28"/>
    <mergeCell ref="C31:H31"/>
    <mergeCell ref="A33:A37"/>
    <mergeCell ref="C33:D33"/>
    <mergeCell ref="C35:D35"/>
    <mergeCell ref="C37:D37"/>
    <mergeCell ref="A39:A43"/>
    <mergeCell ref="C39:D39"/>
    <mergeCell ref="C41:D41"/>
    <mergeCell ref="C43:D43"/>
    <mergeCell ref="C47:I47"/>
    <mergeCell ref="C3:I3"/>
    <mergeCell ref="C6:F6"/>
    <mergeCell ref="C7:F7"/>
    <mergeCell ref="C8:F8"/>
    <mergeCell ref="C11:H11"/>
    <mergeCell ref="A13:A17"/>
    <mergeCell ref="C13:D13"/>
    <mergeCell ref="C15:D15"/>
    <mergeCell ref="C17:D17"/>
    <mergeCell ref="C27:F27"/>
    <mergeCell ref="A19:A23"/>
    <mergeCell ref="C19:D19"/>
    <mergeCell ref="C21:D21"/>
    <mergeCell ref="C23:D23"/>
    <mergeCell ref="C26:F26"/>
  </mergeCells>
  <dataValidations disablePrompts="1" count="10">
    <dataValidation type="list" allowBlank="1" showInputMessage="1" showErrorMessage="1" sqref="K37 M37 O37 Q37 S37 K43 M43 O43 Q43 S43">
      <formula1>$I$92:$I$99</formula1>
    </dataValidation>
    <dataValidation type="list" allowBlank="1" showInputMessage="1" showErrorMessage="1" sqref="K33 M33 O33 Q33 S33 K39 M39 O39 Q39 S39">
      <formula1>$I$101:$I$108</formula1>
    </dataValidation>
    <dataValidation type="list" allowBlank="1" showInputMessage="1" showErrorMessage="1" sqref="K13 M13 O13 Q13 S13">
      <formula1>$I$71:$I$78</formula1>
    </dataValidation>
    <dataValidation type="list" allowBlank="1" showInputMessage="1" showErrorMessage="1" sqref="K30 S30 Q10:Q11 M10:M11 M30 Q30 O30 K10:K11 S10:S11 O10:O11">
      <formula1>$I$62:$I$67</formula1>
    </dataValidation>
    <dataValidation type="list" allowBlank="1" showInputMessage="1" showErrorMessage="1" sqref="K35 M35 O35 M41 O41 K41">
      <formula1>$I$83:$I$91</formula1>
    </dataValidation>
    <dataValidation type="list" allowBlank="1" showInputMessage="1" showErrorMessage="1" sqref="I6 I26">
      <formula1>$S$51:$S$52</formula1>
    </dataValidation>
    <dataValidation type="list" allowBlank="1" showInputMessage="1" showErrorMessage="1" sqref="S19 Q19 O19 M19 K19">
      <formula1>$I$70:$I$78</formula1>
    </dataValidation>
    <dataValidation type="list" allowBlank="1" showInputMessage="1" showErrorMessage="1" sqref="K15 M15 O15 Q15 S15 K21 M21 O21 Q21 S21">
      <formula1>$I$53:$I$60</formula1>
    </dataValidation>
    <dataValidation type="list" allowBlank="1" showInputMessage="1" showErrorMessage="1" sqref="K17 S23 Q23 O23 M23 K23 S17 Q17 O17 M17">
      <formula1>$I$62:$I$69</formula1>
    </dataValidation>
    <dataValidation type="list" allowBlank="1" showInputMessage="1" showErrorMessage="1" sqref="Q35 Q41 S35 S41">
      <formula1>$I$83:$I$90</formula1>
    </dataValidation>
  </dataValidations>
  <pageMargins left="0.25" right="0.25" top="1" bottom="1" header="0.5" footer="0.5"/>
  <pageSetup scale="77"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9"/>
  <sheetViews>
    <sheetView workbookViewId="0">
      <selection activeCell="D12" sqref="D12"/>
    </sheetView>
  </sheetViews>
  <sheetFormatPr defaultRowHeight="12.75"/>
  <cols>
    <col min="1" max="1" width="22" style="629" bestFit="1" customWidth="1"/>
    <col min="2" max="2" width="11.85546875" style="629" customWidth="1"/>
    <col min="3" max="3" width="12.85546875" style="629" customWidth="1"/>
    <col min="4" max="16384" width="9.140625" style="629"/>
  </cols>
  <sheetData>
    <row r="1" spans="1:3" ht="15">
      <c r="A1" s="626" t="s">
        <v>295</v>
      </c>
      <c r="B1" s="627" t="s">
        <v>338</v>
      </c>
      <c r="C1" s="628"/>
    </row>
    <row r="2" spans="1:3" ht="15">
      <c r="A2" s="626" t="s">
        <v>296</v>
      </c>
      <c r="B2" s="628"/>
      <c r="C2" s="628"/>
    </row>
    <row r="3" spans="1:3" ht="15">
      <c r="A3" s="626" t="s">
        <v>297</v>
      </c>
      <c r="B3" s="628"/>
      <c r="C3" s="628"/>
    </row>
    <row r="4" spans="1:3" ht="15">
      <c r="A4" s="626" t="s">
        <v>298</v>
      </c>
      <c r="B4" s="630"/>
      <c r="C4" s="630"/>
    </row>
    <row r="5" spans="1:3" ht="15">
      <c r="A5" s="626" t="s">
        <v>299</v>
      </c>
      <c r="B5" s="628"/>
      <c r="C5" s="628"/>
    </row>
    <row r="6" spans="1:3" ht="15">
      <c r="A6" s="631" t="s">
        <v>300</v>
      </c>
      <c r="B6" s="642"/>
      <c r="C6" s="628"/>
    </row>
    <row r="8" spans="1:3" ht="15">
      <c r="A8" s="632" t="s">
        <v>301</v>
      </c>
      <c r="B8" s="633" t="s">
        <v>302</v>
      </c>
      <c r="C8" s="632" t="s">
        <v>303</v>
      </c>
    </row>
    <row r="9" spans="1:3" ht="15">
      <c r="A9" s="634" t="s">
        <v>304</v>
      </c>
      <c r="B9" s="635" t="s">
        <v>305</v>
      </c>
      <c r="C9" s="636">
        <v>0</v>
      </c>
    </row>
    <row r="10" spans="1:3" ht="15">
      <c r="A10" s="634" t="s">
        <v>306</v>
      </c>
      <c r="B10" s="635" t="s">
        <v>307</v>
      </c>
      <c r="C10" s="636">
        <v>0</v>
      </c>
    </row>
    <row r="11" spans="1:3" ht="15">
      <c r="A11" s="634" t="s">
        <v>308</v>
      </c>
      <c r="B11" s="635" t="s">
        <v>309</v>
      </c>
      <c r="C11" s="636">
        <f>ROUND(SUM('Base Budget'!H33:P33),0)</f>
        <v>0</v>
      </c>
    </row>
    <row r="12" spans="1:3" ht="15">
      <c r="A12" s="634" t="s">
        <v>310</v>
      </c>
      <c r="B12" s="635" t="s">
        <v>311</v>
      </c>
      <c r="C12" s="636">
        <v>0</v>
      </c>
    </row>
    <row r="13" spans="1:3" ht="15">
      <c r="A13" s="634" t="s">
        <v>312</v>
      </c>
      <c r="B13" s="635" t="s">
        <v>313</v>
      </c>
      <c r="C13" s="636">
        <v>0</v>
      </c>
    </row>
    <row r="14" spans="1:3" ht="15">
      <c r="A14" s="634" t="s">
        <v>314</v>
      </c>
      <c r="B14" s="635" t="s">
        <v>315</v>
      </c>
      <c r="C14" s="636">
        <f>ROUND(SUM('Base Budget'!H38:P39),0)</f>
        <v>0</v>
      </c>
    </row>
    <row r="15" spans="1:3" ht="15">
      <c r="A15" s="634" t="s">
        <v>316</v>
      </c>
      <c r="B15" s="635" t="s">
        <v>317</v>
      </c>
      <c r="C15" s="636">
        <v>0</v>
      </c>
    </row>
    <row r="16" spans="1:3" ht="15">
      <c r="A16" s="634" t="s">
        <v>318</v>
      </c>
      <c r="B16" s="637"/>
      <c r="C16" s="636"/>
    </row>
    <row r="17" spans="1:3" ht="15">
      <c r="A17" s="638" t="s">
        <v>319</v>
      </c>
      <c r="B17" s="635" t="s">
        <v>320</v>
      </c>
      <c r="C17" s="636">
        <f>ROUND('Base Budget'!U71,0)</f>
        <v>0</v>
      </c>
    </row>
    <row r="18" spans="1:3" ht="15">
      <c r="A18" s="638" t="s">
        <v>321</v>
      </c>
      <c r="B18" s="635" t="s">
        <v>322</v>
      </c>
      <c r="C18" s="636">
        <f>ROUND('Base Budget'!W71,0)</f>
        <v>0</v>
      </c>
    </row>
    <row r="19" spans="1:3" ht="15">
      <c r="A19" s="634" t="s">
        <v>323</v>
      </c>
      <c r="B19" s="637"/>
      <c r="C19" s="636"/>
    </row>
    <row r="20" spans="1:3" ht="15">
      <c r="A20" s="634" t="s">
        <v>324</v>
      </c>
      <c r="B20" s="635" t="s">
        <v>325</v>
      </c>
      <c r="C20" s="636">
        <v>0</v>
      </c>
    </row>
    <row r="21" spans="1:3" ht="15">
      <c r="A21" s="634" t="s">
        <v>326</v>
      </c>
      <c r="B21" s="635" t="s">
        <v>327</v>
      </c>
      <c r="C21" s="636">
        <v>0</v>
      </c>
    </row>
    <row r="22" spans="1:3" ht="15">
      <c r="A22" s="634" t="s">
        <v>328</v>
      </c>
      <c r="B22" s="635" t="s">
        <v>329</v>
      </c>
      <c r="C22" s="636">
        <v>0</v>
      </c>
    </row>
    <row r="23" spans="1:3" ht="15">
      <c r="A23" s="634" t="s">
        <v>330</v>
      </c>
      <c r="B23" s="635" t="s">
        <v>331</v>
      </c>
      <c r="C23" s="636">
        <v>0</v>
      </c>
    </row>
    <row r="24" spans="1:3" ht="15">
      <c r="A24" s="634" t="s">
        <v>332</v>
      </c>
      <c r="B24" s="635" t="s">
        <v>333</v>
      </c>
      <c r="C24" s="636">
        <v>0</v>
      </c>
    </row>
    <row r="25" spans="1:3" ht="15">
      <c r="A25" s="634" t="s">
        <v>334</v>
      </c>
      <c r="B25" s="635" t="s">
        <v>335</v>
      </c>
      <c r="C25" s="636">
        <f>ROUND(SUM('Base Budget'!H22:P22)+SUM('Base Budget'!H46:P46),0)</f>
        <v>0</v>
      </c>
    </row>
    <row r="26" spans="1:3" ht="15">
      <c r="A26" s="634" t="s">
        <v>64</v>
      </c>
      <c r="B26" s="637"/>
      <c r="C26" s="639">
        <f>SUM(C9:C25)</f>
        <v>0</v>
      </c>
    </row>
    <row r="27" spans="1:3" ht="15">
      <c r="A27" s="634" t="s">
        <v>336</v>
      </c>
      <c r="B27" s="635" t="s">
        <v>337</v>
      </c>
      <c r="C27" s="640">
        <f>ROUND(SUM('Base Budget'!H78:P78),0)</f>
        <v>0</v>
      </c>
    </row>
    <row r="28" spans="1:3" ht="15.75" thickBot="1">
      <c r="A28" s="634" t="s">
        <v>16</v>
      </c>
      <c r="B28" s="637"/>
      <c r="C28" s="641">
        <f>SUM(C26:C27)</f>
        <v>0</v>
      </c>
    </row>
    <row r="29" spans="1:3" ht="15.75" thickTop="1">
      <c r="A29" s="628"/>
      <c r="B29" s="628"/>
      <c r="C29" s="628"/>
    </row>
  </sheetData>
  <sheetProtection password="DA83" sheet="1" objects="1" scenarios="1" select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Face Page</vt:lpstr>
      <vt:lpstr>Base Budget</vt:lpstr>
      <vt:lpstr>Mod Budget Form</vt:lpstr>
      <vt:lpstr>Checklist</vt:lpstr>
      <vt:lpstr>Tuition</vt:lpstr>
      <vt:lpstr>BA Upload</vt:lpstr>
      <vt:lpstr>average</vt:lpstr>
      <vt:lpstr>Equipment</vt:lpstr>
      <vt:lpstr>FA</vt:lpstr>
      <vt:lpstr>Checklist!FirstIndirect</vt:lpstr>
      <vt:lpstr>'Base Budget'!Print_Area</vt:lpstr>
      <vt:lpstr>Checklist!Print_Area</vt:lpstr>
      <vt:lpstr>'Face Page'!Print_Area</vt:lpstr>
      <vt:lpstr>'Mod Budget Form'!Print_Area</vt:lpstr>
      <vt:lpstr>Tuition!Print_Area</vt:lpstr>
      <vt:lpstr>'Face Page'!Print_Area_MI</vt:lpstr>
      <vt:lpstr>term</vt:lpstr>
    </vt:vector>
  </TitlesOfParts>
  <Manager>Diane M. Meyer</Manager>
  <Company>Iowa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NIH Modular Budget</dc:title>
  <dc:subject>1-5 Year worksheet, checklist and justification</dc:subject>
  <dc:creator>Office of Sponsored Programs Administration</dc:creator>
  <cp:lastModifiedBy>Sara Jane Oftelie</cp:lastModifiedBy>
  <cp:lastPrinted>2013-01-08T22:55:52Z</cp:lastPrinted>
  <dcterms:created xsi:type="dcterms:W3CDTF">1999-04-02T14:11:48Z</dcterms:created>
  <dcterms:modified xsi:type="dcterms:W3CDTF">2013-07-05T13:45:38Z</dcterms:modified>
</cp:coreProperties>
</file>